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a.checa\Downloads\"/>
    </mc:Choice>
  </mc:AlternateContent>
  <xr:revisionPtr revIDLastSave="0" documentId="13_ncr:1_{A9B45C27-4320-448F-8D98-5DED59C5537E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Hoja17" sheetId="20" r:id="rId1"/>
    <sheet name="Hojaok" sheetId="18" r:id="rId2"/>
    <sheet name="DIRECTORIO DOCUMENTOS COVID-19" sheetId="1" state="hidden" r:id="rId3"/>
    <sheet name="DIRECTORIO DOCUMENTOS COVID-19 " sheetId="17" state="hidden" r:id="rId4"/>
    <sheet name="Hoja2" sheetId="22" r:id="rId5"/>
    <sheet name="Hoja3" sheetId="23" r:id="rId6"/>
    <sheet name="construccion" sheetId="3" state="hidden" r:id="rId7"/>
  </sheets>
  <externalReferences>
    <externalReference r:id="rId8"/>
  </externalReferences>
  <definedNames>
    <definedName name="_xlnm._FilterDatabase" localSheetId="3" hidden="1">'DIRECTORIO DOCUMENTOS COVID-19 '!$A$3:$I$70</definedName>
    <definedName name="_xlnm._FilterDatabase" localSheetId="4" hidden="1">Hoja2!$J$13:$L$16</definedName>
    <definedName name="_xlnm._FilterDatabase" localSheetId="5" hidden="1">Hoja3!$A$1:$K$9</definedName>
    <definedName name="contenido">'DIRECTORIO DOCUMENTOS COVID-19 '!$4:$68</definedName>
    <definedName name="FILTRO">'DIRECTORIO DOCUMENTOS COVID-19 '!$3:$3</definedName>
  </definedNames>
  <calcPr calcId="191029"/>
  <pivotCaches>
    <pivotCache cacheId="79" r:id="rId9"/>
    <pivotCache cacheId="95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20" l="1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0" i="20"/>
  <c r="N91" i="20"/>
  <c r="N92" i="20"/>
  <c r="N93" i="20"/>
  <c r="N94" i="20"/>
  <c r="N95" i="20"/>
  <c r="N96" i="20"/>
  <c r="N97" i="20"/>
  <c r="N98" i="20"/>
  <c r="N99" i="20"/>
  <c r="N100" i="20"/>
  <c r="N101" i="20"/>
  <c r="N102" i="20"/>
  <c r="N103" i="20"/>
  <c r="N104" i="20"/>
  <c r="N105" i="20"/>
  <c r="N106" i="20"/>
  <c r="N107" i="20"/>
  <c r="N108" i="20"/>
  <c r="N109" i="20"/>
  <c r="N110" i="20"/>
  <c r="N111" i="20"/>
  <c r="N112" i="20"/>
  <c r="N113" i="20"/>
  <c r="N114" i="20"/>
  <c r="N115" i="20"/>
  <c r="N116" i="20"/>
  <c r="N117" i="20"/>
  <c r="N118" i="20"/>
  <c r="N119" i="20"/>
  <c r="N120" i="20"/>
  <c r="N121" i="20"/>
  <c r="N122" i="20"/>
  <c r="N123" i="20"/>
  <c r="N124" i="20"/>
  <c r="N125" i="20"/>
  <c r="N126" i="20"/>
  <c r="N127" i="20"/>
  <c r="N128" i="20"/>
  <c r="N129" i="20"/>
  <c r="N130" i="20"/>
  <c r="N131" i="20"/>
  <c r="N132" i="20"/>
  <c r="N133" i="20"/>
  <c r="N134" i="20"/>
  <c r="N135" i="20"/>
  <c r="N136" i="20"/>
  <c r="N137" i="20"/>
  <c r="N138" i="20"/>
  <c r="N139" i="20"/>
  <c r="N140" i="20"/>
  <c r="N141" i="20"/>
  <c r="N142" i="20"/>
  <c r="N143" i="20"/>
  <c r="N144" i="20"/>
  <c r="N145" i="20"/>
  <c r="N146" i="20"/>
  <c r="N147" i="20"/>
  <c r="N148" i="20"/>
  <c r="N149" i="20"/>
  <c r="N150" i="20"/>
  <c r="N151" i="20"/>
  <c r="N152" i="20"/>
  <c r="N153" i="20"/>
  <c r="N154" i="20"/>
  <c r="N155" i="20"/>
  <c r="N156" i="20"/>
  <c r="N157" i="20"/>
  <c r="N158" i="20"/>
  <c r="N159" i="20"/>
  <c r="N160" i="20"/>
  <c r="N161" i="20"/>
  <c r="N162" i="20"/>
  <c r="N163" i="20"/>
  <c r="N164" i="20"/>
  <c r="N165" i="20"/>
  <c r="N166" i="20"/>
  <c r="N167" i="20"/>
  <c r="N168" i="20"/>
  <c r="N169" i="20"/>
  <c r="N170" i="20"/>
  <c r="N171" i="20"/>
  <c r="N172" i="20"/>
  <c r="N173" i="20"/>
  <c r="N174" i="20"/>
  <c r="N175" i="20"/>
  <c r="N176" i="20"/>
  <c r="N177" i="20"/>
  <c r="N178" i="20"/>
  <c r="N179" i="20"/>
  <c r="N180" i="20"/>
  <c r="N181" i="20"/>
  <c r="N182" i="20"/>
  <c r="N183" i="20"/>
  <c r="N184" i="20"/>
  <c r="N185" i="20"/>
  <c r="N186" i="20"/>
  <c r="N187" i="20"/>
  <c r="N188" i="20"/>
  <c r="N189" i="20"/>
  <c r="N190" i="20"/>
  <c r="N191" i="20"/>
  <c r="N192" i="20"/>
  <c r="N193" i="20"/>
  <c r="N194" i="20"/>
  <c r="N195" i="20"/>
  <c r="N196" i="20"/>
  <c r="N8" i="20"/>
  <c r="K191" i="18"/>
  <c r="J191" i="18"/>
  <c r="J190" i="18"/>
  <c r="J189" i="18"/>
  <c r="J188" i="18"/>
  <c r="J187" i="18"/>
  <c r="J186" i="18"/>
  <c r="J185" i="18"/>
  <c r="J184" i="18"/>
  <c r="J183" i="18"/>
  <c r="J182" i="18"/>
  <c r="J181" i="18"/>
  <c r="J180" i="18"/>
  <c r="J179" i="18"/>
  <c r="J178" i="18"/>
  <c r="J177" i="18"/>
  <c r="J176" i="18"/>
  <c r="J175" i="18"/>
  <c r="J174" i="18"/>
  <c r="J173" i="18"/>
  <c r="J172" i="18"/>
  <c r="J171" i="18"/>
  <c r="J170" i="18"/>
  <c r="J169" i="18"/>
  <c r="J168" i="18"/>
  <c r="J167" i="18"/>
  <c r="J166" i="18"/>
  <c r="J165" i="18"/>
  <c r="J164" i="18"/>
  <c r="J163" i="18"/>
  <c r="J162" i="18"/>
  <c r="J161" i="18"/>
  <c r="J160" i="18"/>
  <c r="J159" i="18"/>
  <c r="J158" i="18"/>
  <c r="J157" i="18"/>
  <c r="J156" i="18"/>
  <c r="J155" i="18"/>
  <c r="J154" i="18"/>
  <c r="J153" i="18"/>
  <c r="J152" i="18"/>
  <c r="J151" i="18"/>
  <c r="J150" i="18"/>
  <c r="J149" i="18"/>
  <c r="J148" i="18"/>
  <c r="J147" i="18"/>
  <c r="J146" i="18"/>
  <c r="J145" i="18"/>
  <c r="J144" i="18"/>
  <c r="J143" i="18"/>
  <c r="J142" i="18"/>
  <c r="J141" i="18"/>
  <c r="J140" i="18"/>
  <c r="J139" i="18"/>
  <c r="J138" i="18"/>
  <c r="J137" i="18"/>
  <c r="J136" i="18"/>
  <c r="J135" i="18"/>
  <c r="J134" i="18"/>
  <c r="J133" i="18"/>
  <c r="J132" i="18"/>
  <c r="J131" i="18"/>
  <c r="J130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91" i="18"/>
  <c r="I190" i="18"/>
  <c r="I189" i="18"/>
  <c r="I188" i="18"/>
  <c r="I187" i="18"/>
  <c r="I186" i="18"/>
  <c r="I185" i="18"/>
  <c r="I184" i="18"/>
  <c r="I183" i="18"/>
  <c r="I182" i="18"/>
  <c r="I181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8" i="18"/>
  <c r="I167" i="18"/>
  <c r="I166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6" i="18"/>
  <c r="I135" i="18"/>
  <c r="I134" i="18"/>
  <c r="I133" i="18"/>
  <c r="I132" i="18"/>
  <c r="I131" i="18"/>
  <c r="I130" i="18"/>
  <c r="I129" i="18"/>
  <c r="I128" i="18"/>
  <c r="I127" i="18"/>
  <c r="I126" i="18"/>
  <c r="I125" i="18"/>
  <c r="I124" i="18"/>
  <c r="I123" i="18"/>
  <c r="I122" i="18"/>
  <c r="I121" i="18"/>
  <c r="I120" i="18"/>
  <c r="I119" i="18"/>
  <c r="I118" i="18"/>
  <c r="I117" i="18"/>
  <c r="I116" i="18"/>
  <c r="I115" i="18"/>
  <c r="I114" i="18"/>
  <c r="I113" i="18"/>
  <c r="I112" i="18"/>
  <c r="I111" i="18"/>
  <c r="I110" i="18"/>
  <c r="I109" i="18"/>
  <c r="I108" i="18"/>
  <c r="I107" i="18"/>
  <c r="I106" i="18"/>
  <c r="I105" i="18"/>
  <c r="I104" i="18"/>
  <c r="I103" i="18"/>
  <c r="I102" i="18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I72" i="18"/>
  <c r="I71" i="18"/>
  <c r="I70" i="18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" i="18"/>
  <c r="K187" i="18" l="1"/>
  <c r="K188" i="18"/>
  <c r="K189" i="18"/>
  <c r="K2" i="18" l="1"/>
  <c r="K8" i="18"/>
  <c r="K14" i="18"/>
  <c r="K20" i="18"/>
  <c r="K26" i="18"/>
  <c r="K32" i="18"/>
  <c r="K38" i="18"/>
  <c r="K44" i="18"/>
  <c r="K50" i="18"/>
  <c r="K56" i="18"/>
  <c r="K62" i="18"/>
  <c r="K68" i="18"/>
  <c r="K74" i="18"/>
  <c r="K80" i="18"/>
  <c r="K86" i="18"/>
  <c r="K92" i="18"/>
  <c r="K98" i="18"/>
  <c r="K104" i="18"/>
  <c r="K110" i="18"/>
  <c r="K116" i="18"/>
  <c r="K122" i="18"/>
  <c r="K128" i="18"/>
  <c r="K134" i="18"/>
  <c r="K140" i="18"/>
  <c r="K146" i="18"/>
  <c r="K152" i="18"/>
  <c r="K158" i="18"/>
  <c r="K164" i="18"/>
  <c r="K170" i="18"/>
  <c r="K176" i="18"/>
  <c r="K182" i="18"/>
  <c r="K75" i="18"/>
  <c r="K99" i="18"/>
  <c r="K117" i="18"/>
  <c r="K129" i="18"/>
  <c r="K135" i="18"/>
  <c r="K153" i="18"/>
  <c r="K165" i="18"/>
  <c r="K183" i="18"/>
  <c r="K3" i="18"/>
  <c r="K9" i="18"/>
  <c r="K15" i="18"/>
  <c r="K21" i="18"/>
  <c r="K27" i="18"/>
  <c r="K33" i="18"/>
  <c r="K39" i="18"/>
  <c r="K45" i="18"/>
  <c r="K51" i="18"/>
  <c r="K57" i="18"/>
  <c r="K63" i="18"/>
  <c r="K69" i="18"/>
  <c r="K81" i="18"/>
  <c r="K87" i="18"/>
  <c r="K93" i="18"/>
  <c r="K105" i="18"/>
  <c r="K111" i="18"/>
  <c r="K123" i="18"/>
  <c r="K141" i="18"/>
  <c r="K159" i="18"/>
  <c r="K177" i="18"/>
  <c r="K4" i="18"/>
  <c r="K10" i="18"/>
  <c r="K16" i="18"/>
  <c r="K22" i="18"/>
  <c r="K28" i="18"/>
  <c r="K34" i="18"/>
  <c r="K40" i="18"/>
  <c r="K46" i="18"/>
  <c r="K52" i="18"/>
  <c r="K58" i="18"/>
  <c r="K64" i="18"/>
  <c r="K70" i="18"/>
  <c r="K76" i="18"/>
  <c r="K82" i="18"/>
  <c r="K88" i="18"/>
  <c r="K94" i="18"/>
  <c r="K100" i="18"/>
  <c r="K106" i="18"/>
  <c r="K112" i="18"/>
  <c r="K118" i="18"/>
  <c r="K124" i="18"/>
  <c r="K130" i="18"/>
  <c r="K136" i="18"/>
  <c r="K142" i="18"/>
  <c r="K148" i="18"/>
  <c r="K154" i="18"/>
  <c r="K160" i="18"/>
  <c r="K166" i="18"/>
  <c r="K172" i="18"/>
  <c r="K178" i="18"/>
  <c r="K184" i="18"/>
  <c r="K5" i="18"/>
  <c r="K11" i="18"/>
  <c r="K17" i="18"/>
  <c r="K23" i="18"/>
  <c r="K29" i="18"/>
  <c r="K35" i="18"/>
  <c r="K41" i="18"/>
  <c r="K47" i="18"/>
  <c r="K53" i="18"/>
  <c r="K59" i="18"/>
  <c r="K65" i="18"/>
  <c r="K71" i="18"/>
  <c r="K77" i="18"/>
  <c r="K83" i="18"/>
  <c r="K89" i="18"/>
  <c r="K95" i="18"/>
  <c r="K101" i="18"/>
  <c r="K107" i="18"/>
  <c r="K113" i="18"/>
  <c r="K119" i="18"/>
  <c r="K125" i="18"/>
  <c r="K131" i="18"/>
  <c r="K137" i="18"/>
  <c r="K143" i="18"/>
  <c r="K149" i="18"/>
  <c r="K155" i="18"/>
  <c r="K161" i="18"/>
  <c r="K167" i="18"/>
  <c r="K173" i="18"/>
  <c r="K179" i="18"/>
  <c r="K185" i="18"/>
  <c r="K18" i="18"/>
  <c r="K24" i="18"/>
  <c r="K30" i="18"/>
  <c r="K42" i="18"/>
  <c r="K48" i="18"/>
  <c r="K60" i="18"/>
  <c r="K66" i="18"/>
  <c r="K78" i="18"/>
  <c r="K84" i="18"/>
  <c r="K96" i="18"/>
  <c r="K108" i="18"/>
  <c r="K120" i="18"/>
  <c r="K126" i="18"/>
  <c r="K138" i="18"/>
  <c r="K150" i="18"/>
  <c r="K162" i="18"/>
  <c r="K174" i="18"/>
  <c r="K186" i="18"/>
  <c r="K6" i="18"/>
  <c r="K12" i="18"/>
  <c r="K36" i="18"/>
  <c r="K54" i="18"/>
  <c r="K72" i="18"/>
  <c r="K90" i="18"/>
  <c r="K102" i="18"/>
  <c r="K114" i="18"/>
  <c r="K132" i="18"/>
  <c r="K144" i="18"/>
  <c r="K156" i="18"/>
  <c r="K168" i="18"/>
  <c r="K180" i="18"/>
  <c r="K7" i="18"/>
  <c r="K13" i="18"/>
  <c r="K19" i="18"/>
  <c r="K25" i="18"/>
  <c r="K31" i="18"/>
  <c r="K37" i="18"/>
  <c r="K43" i="18"/>
  <c r="K49" i="18"/>
  <c r="K55" i="18"/>
  <c r="K61" i="18"/>
  <c r="K67" i="18"/>
  <c r="K73" i="18"/>
  <c r="K79" i="18"/>
  <c r="K85" i="18"/>
  <c r="K91" i="18"/>
  <c r="K97" i="18"/>
  <c r="K103" i="18"/>
  <c r="K109" i="18"/>
  <c r="K115" i="18"/>
  <c r="K121" i="18"/>
  <c r="K127" i="18"/>
  <c r="K133" i="18"/>
  <c r="K139" i="18"/>
  <c r="K145" i="18"/>
  <c r="K151" i="18"/>
  <c r="K157" i="18"/>
  <c r="K163" i="18"/>
  <c r="K169" i="18"/>
  <c r="K175" i="18"/>
  <c r="K181" i="18"/>
  <c r="K190" i="18"/>
  <c r="K147" i="18"/>
  <c r="K171" i="18"/>
  <c r="J2" i="23" l="1"/>
  <c r="I2" i="23"/>
  <c r="J6" i="23"/>
  <c r="I6" i="23"/>
  <c r="J4" i="23"/>
  <c r="I4" i="23"/>
  <c r="K2" i="23" l="1"/>
  <c r="K4" i="23" l="1"/>
  <c r="K6" i="23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E69" i="17"/>
  <c r="D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<sst xmlns="http://schemas.openxmlformats.org/spreadsheetml/2006/main" count="3205" uniqueCount="758">
  <si>
    <t>IDIOMA</t>
  </si>
  <si>
    <t>AÑO</t>
  </si>
  <si>
    <t>AUTOR/ES</t>
  </si>
  <si>
    <t>TÍTULO DEL DOCUMENTO</t>
  </si>
  <si>
    <t>CLASIFICACIÓN
TIPOLOGÍA</t>
  </si>
  <si>
    <t>SUBCLASIFICACIÓN TIPOLOGÍA</t>
  </si>
  <si>
    <t>ENLACE A DOCUMENTO Y EXTENSIÓN  (En páginas)</t>
  </si>
  <si>
    <t>CAT</t>
  </si>
  <si>
    <t xml:space="preserve">Generalitat de catalunya: CatSalut </t>
  </si>
  <si>
    <t>Informació per famílies sobre les actuacions preventives en referència al nou coronavirus SARS-COV-2 en l’àmbit de la residència/families</t>
  </si>
  <si>
    <t>Última actualización 31/03/2020</t>
  </si>
  <si>
    <t xml:space="preserve">SUBCLASIFICACIÓN TIPOLOGÍA </t>
  </si>
  <si>
    <t xml:space="preserve">ENLACE A DOCUMENTO Y EXTENSIÓN  </t>
  </si>
  <si>
    <t>PORT</t>
  </si>
  <si>
    <t>ÁMBITO RESIDENCIAL</t>
  </si>
  <si>
    <t>DOCUMENTOS DE APOYO</t>
  </si>
  <si>
    <t>https://www.ordemdospsicologos.pt/pt/covid19</t>
  </si>
  <si>
    <t>SOPORTE A LA CIUDADANIA</t>
  </si>
  <si>
    <t>ESP</t>
  </si>
  <si>
    <t>COMUNICACIÓN</t>
  </si>
  <si>
    <t>Julià-Torras J, Serrano G.</t>
  </si>
  <si>
    <t>Manual de control de síntomas de pacientes con cáncer. 4ª ed.</t>
  </si>
  <si>
    <t>RECURSOS</t>
  </si>
  <si>
    <t>CONTROL DE SÍNTOMAS</t>
  </si>
  <si>
    <t>SOPORTE A PROFESIONALES</t>
  </si>
  <si>
    <t>Equipo de Soporte de Cuidados Paliativos del Hospital Universitario 12 de Octubre</t>
  </si>
  <si>
    <t>Protocolo para la comunicación telefónica de malas noticias a familiares de pacientes con coronavirus en situación de últimos días</t>
  </si>
  <si>
    <t>Pallium_ Lanari_Udaondo RECOMENDACIONES PARA PACIENTES GRAVES o ÚLTIMOS DÍAS DE VIDA COVID 19 26 03 2020 R</t>
  </si>
  <si>
    <t>Recomendaciones para pacientes graves o en últimos días de vida con COVID-19</t>
  </si>
  <si>
    <t>ING</t>
  </si>
  <si>
    <t>EAPC</t>
  </si>
  <si>
    <t>Coronavirus and the palliative care response</t>
  </si>
  <si>
    <t>CUIDADOS PALIATIVOS</t>
  </si>
  <si>
    <t>RECOMENDACIONES GENERALES</t>
  </si>
  <si>
    <t>Red de Cuidados paliativos de Andalucía</t>
  </si>
  <si>
    <t>Cuidados Paliativos y COVID-19</t>
  </si>
  <si>
    <t xml:space="preserve">Krakauer, E et al. </t>
  </si>
  <si>
    <t>Palliative care needs of people affected by natural hazards, political or ethnic conflict, epidemics of life-threatening infections, and other humanitarian crises</t>
  </si>
  <si>
    <t>Porta Sales J, Gómez-Batiste X, Tuca-Rodríguez A.</t>
  </si>
  <si>
    <t>Manual de control de síntomas en pacientes con cáncer avanzado terminal. 3ª ed.</t>
  </si>
  <si>
    <t>Downar, J and Seccareccia, D</t>
  </si>
  <si>
    <t>Palliating a Pandemic: All patients must be cared for</t>
  </si>
  <si>
    <t>Societat Catalano Balear de Cures Pal.liatives</t>
  </si>
  <si>
    <t xml:space="preserve">Les cures pal·liatives durant una emergència de Salut: Pandèmia COVID-19 </t>
  </si>
  <si>
    <r>
      <t xml:space="preserve">SOPORTE A PROFESIONALES
</t>
    </r>
    <r>
      <rPr>
        <b/>
        <sz val="11"/>
        <rFont val="Arial"/>
        <family val="2"/>
      </rPr>
      <t>ATENCION PSICOSOCIAL</t>
    </r>
  </si>
  <si>
    <t>Colegio oficial psicologia de Madrid. 
Moriconi, V; Barbero, J</t>
  </si>
  <si>
    <t>Gía de acompañamiento al duelo COVID-19</t>
  </si>
  <si>
    <t>DUELO</t>
  </si>
  <si>
    <t>ATENCIÓN PSICOSOCIAL</t>
  </si>
  <si>
    <t>Oxford Medicine Online. Doherty, M; Hauser, J.</t>
  </si>
  <si>
    <t>Book: A field manual for PC in humanitarian Crises; Chapter: Care of the dying Patient</t>
  </si>
  <si>
    <t>FINAL DE VIDA</t>
  </si>
  <si>
    <t>Doherty, M; Hauser, J 
A Field Manual for Palliative Care in
Humanitarian Crises Edited by Elisha Waldman and Marcia Glass</t>
  </si>
  <si>
    <t xml:space="preserve">Chapter:Care of the Dying patient </t>
  </si>
  <si>
    <t>Guía de acompañamiento al duelo COVID-19</t>
  </si>
  <si>
    <t xml:space="preserve">SECPAL_AECPAL </t>
  </si>
  <si>
    <t>Recomendaciones sobre cuidar y acompañar personas en SUD y su familia y cuidadores</t>
  </si>
  <si>
    <r>
      <t xml:space="preserve">CUIDADOS PALIATIVOS
</t>
    </r>
    <r>
      <rPr>
        <b/>
        <sz val="11"/>
        <rFont val="Arial"/>
        <family val="2"/>
      </rPr>
      <t>ATENCIÓN PSICOSOCIAL</t>
    </r>
  </si>
  <si>
    <t>PEDIATRIA</t>
  </si>
  <si>
    <t xml:space="preserve">(2020) Dirección General de Salud Pública. Consejería de Sanidad </t>
  </si>
  <si>
    <t>Jia Jia Liu, Yamping Bao, Xiaolin Huang, Jie Shi, Lin Lu</t>
  </si>
  <si>
    <t>Mental health considerations for children quarantined</t>
  </si>
  <si>
    <t>Procedimiento para el manejo de cadaveres de casos de COVID-19 del ministerio de sanidad</t>
  </si>
  <si>
    <t>Programa para la atencion Integral a personas con enfermedad avanzada de la obra social "laCaixa" Equipo atención Psicosocial de Navarra. Arbizu JP</t>
  </si>
  <si>
    <t>Ficha intervención preparación despedida por COVID-19: “Cuando el vínculo trasciende a la presencia"</t>
  </si>
  <si>
    <r>
      <t xml:space="preserve">SOPORTE A PROFESIONALES
</t>
    </r>
    <r>
      <rPr>
        <b/>
        <sz val="11"/>
        <rFont val="Arial"/>
        <family val="2"/>
      </rPr>
      <t>ATENCION PSICOSOCIAL</t>
    </r>
  </si>
  <si>
    <t xml:space="preserve">Programa para la atencion Integral a personas con enfermedad avanzada de la obra social "laCaixa" Equipo atención Psicosocial Fundación Matía </t>
  </si>
  <si>
    <t>Protocolo apoyo psicológico Covid 19</t>
  </si>
  <si>
    <r>
      <t xml:space="preserve">SOPORTE A PROFESIONALES
</t>
    </r>
    <r>
      <rPr>
        <b/>
        <sz val="11"/>
        <rFont val="Arial"/>
        <family val="2"/>
      </rPr>
      <t>ATENCIÓN PSICOSOCIAL</t>
    </r>
  </si>
  <si>
    <t>SITUACIÓN DE ÚLTIMOS DÍAS</t>
  </si>
  <si>
    <t xml:space="preserve">Constantini M et al.
</t>
  </si>
  <si>
    <t>Response and role of palliative care during the COVID-19 pandemic: a national telephone survey of hospices in Italy</t>
  </si>
  <si>
    <t>because of COVID-19</t>
  </si>
  <si>
    <t>RECOMENDACIONES ETICAS</t>
  </si>
  <si>
    <t xml:space="preserve">Daugherty, L et al. </t>
  </si>
  <si>
    <t>Care of the critically and injured during pandemies and disasters: Chest consensus</t>
  </si>
  <si>
    <t>Alison K Thompson, Karen Faith, Jennifer L Gibson and
Ross EG Upshur. BMC medical ethics</t>
  </si>
  <si>
    <t>Management guidelines</t>
  </si>
  <si>
    <t>Asociación Madrileña de Cuidados Paliativos (AMCP)</t>
  </si>
  <si>
    <t>Coronavirus (COVID-19) Información a tener en cuenta en la atención a pacientes con necesidad de cuidados paliativos</t>
  </si>
  <si>
    <t>RECOMENDACIONES ÉTICAS</t>
  </si>
  <si>
    <t>Rubio, O; Esquerda, M; Amblas, J Basado en el documento de la SEMICYUC</t>
  </si>
  <si>
    <t>Recomendaciones generales, relacionadas con las decisiones éticas difíciles y la adecuación de la intensidad asistencial/ingreso en las unidades de cuidados intensivos en situaciones excepcionales de crisis</t>
  </si>
  <si>
    <t>Douglas B White, Mitchell H Katz, John M Luce and Bernard Lo</t>
  </si>
  <si>
    <t>Who should receive life support during a public health emergency? Using ethical principles to improve allocation decisions</t>
  </si>
  <si>
    <t>Societat Catalana de Geriatría i Gerontologia (SCGG)</t>
  </si>
  <si>
    <t>Possicionament de la SCGG davant la crisi COVID-19</t>
  </si>
  <si>
    <r>
      <t xml:space="preserve">SOPORTE A PROFESIONALES
</t>
    </r>
    <r>
      <rPr>
        <b/>
        <sz val="11"/>
        <rFont val="Arial"/>
        <family val="2"/>
      </rPr>
      <t>ATENCIÓN PSICOSOCIAL</t>
    </r>
  </si>
  <si>
    <t>Samantha K Brooks, Rebecca K Webster, Louise E Smith, Lisa Woodland, Simon Wessely, Neil Greenberg, Gideon James Rubin</t>
  </si>
  <si>
    <t>The psychological impact of quarantine and how to reduce it rapid review of the evidence</t>
  </si>
  <si>
    <t>ATENCION PSICOSOCIAL</t>
  </si>
  <si>
    <t xml:space="preserve">Agencia Salut Pública Sub-direcció General de Vigilància i Resposta a Emergències de Salut Pública </t>
  </si>
  <si>
    <t>Procediment d'actuació enfront de casos d'infecció pel niu coronavirus SARS-COV-2</t>
  </si>
  <si>
    <t>Resuscitation council UK</t>
  </si>
  <si>
    <t>Resuscitation Council UK Statements on COVID-19 (Coronavirus), CPR and Resuscitation</t>
  </si>
  <si>
    <t>Sociedad Española de Medicina Interna</t>
  </si>
  <si>
    <t>Recomendaciones GEAS SEMI para pacientes con enf autoinmunes sistémicas COVID19</t>
  </si>
  <si>
    <t>WHO</t>
  </si>
  <si>
    <t>Advice on the use of masks in the community.pdf</t>
  </si>
  <si>
    <t>Gómez-Batiste, X. La Vanguardia 23032020</t>
  </si>
  <si>
    <t>Prevenir, curar, y también cuidar</t>
  </si>
  <si>
    <t>Intensive Care Society</t>
  </si>
  <si>
    <t>COVID-19 information for Intensive care society members</t>
  </si>
  <si>
    <t>Society of critical care medicine USA</t>
  </si>
  <si>
    <t>Critical Care for the Non-ICU Clinician</t>
  </si>
  <si>
    <t>Organización Mundial de la Salud</t>
  </si>
  <si>
    <t>Lidiar con el estrés durante el brote de 19 nCOV</t>
  </si>
  <si>
    <t>Unversidad de Salamanca</t>
  </si>
  <si>
    <t>Decálogo del consejo de psicólogos ante el confinamiento por el COVID-19</t>
  </si>
  <si>
    <t>Ministerio de Sanidad</t>
  </si>
  <si>
    <t>¿Cómo hacer las compras de primera necesidad?</t>
  </si>
  <si>
    <t>Ministerio de sanidad</t>
  </si>
  <si>
    <t>¿Qué les digo a los niños sobre el coronavirus?</t>
  </si>
  <si>
    <t>Qué hacer si presentas síntomas</t>
  </si>
  <si>
    <t>Recomendaciones para personas mayores</t>
  </si>
  <si>
    <t>CIUDADANIA</t>
  </si>
  <si>
    <t>Decálogo sobre cómo actuar en caso de tener síntomas de COVID-19</t>
  </si>
  <si>
    <t>Recomendaciones para el aislamiento domiciliario en casos leves de COVID-19; 2020</t>
  </si>
  <si>
    <t>Organización colegial de enfermería</t>
  </si>
  <si>
    <t>Limpieza y desinfección del domicilio con afectado COVID19</t>
  </si>
  <si>
    <t>Medidas de aislamiento domiciliario</t>
  </si>
  <si>
    <t xml:space="preserve">Programa para la atencion Integral a personas con enfermedad avanzada de la obra social "laCaixa" Equipo de Atención Psicosocial del Hospital San Rafael </t>
  </si>
  <si>
    <t>Recomendaciones para l@s profesionales sanitari@s para un afrontamiento eficaz ante el malestar psicológico generado por el brote de coronavirus COVID 19</t>
  </si>
  <si>
    <t xml:space="preserve">Cruz Roja Española </t>
  </si>
  <si>
    <t>Guía rápida de consulta para intervinientes</t>
  </si>
  <si>
    <t xml:space="preserve"> SECPAL</t>
  </si>
  <si>
    <t>Promover la resiliencia de un equipo sanitario. Covid 19.</t>
  </si>
  <si>
    <t>Colegio oficial psicologia de Madrid</t>
  </si>
  <si>
    <t>Decálogo de recomendaciones para profesionales del ámbito sanitario para un afrontamiento psicológico eficaz ante el malestar generado por el brote de coronavirus-COVID19</t>
  </si>
  <si>
    <t>Dr. Julio Gómez</t>
  </si>
  <si>
    <t>Vivir en Alerta</t>
  </si>
  <si>
    <t>Fundación Galatea</t>
  </si>
  <si>
    <t>Recomendaciones para profesionales de la salud. Crisis COVID-19</t>
  </si>
  <si>
    <t>EMDR Europe association</t>
  </si>
  <si>
    <t>Indicaciones para el personal de socorro: Autoprotección para rescatistas y sanitarios</t>
  </si>
  <si>
    <t>H. Gregorio Marañón
Instituto de Psiquiatría y Salud Mental.</t>
  </si>
  <si>
    <t>Cuidando la salud mental del personal sanitario</t>
  </si>
  <si>
    <t>Highfield, Julie
Traducción por el equipo de Salud Mental Hospital Universitario La Paz</t>
  </si>
  <si>
    <t>Consejos para lograr el bienestar de los profesionales durante y después del COVID-19</t>
  </si>
  <si>
    <t xml:space="preserve">Hospital Clínico San Carlos. Instituto de Psiquiatria y Salud Mental </t>
  </si>
  <si>
    <t>¿Cómo podemos proteger nuestra salud emocional?</t>
  </si>
  <si>
    <t>Programa para la atencion Integral a personas con enfermedad avanzada de la obra social "laCaixa" Equipo atención Psicosocial de Navarra.</t>
  </si>
  <si>
    <t>Nuestro EAPS ante el COVID-19</t>
  </si>
  <si>
    <t xml:space="preserve">Servicio Extremeño de Salud </t>
  </si>
  <si>
    <t>Recomendaciones a profesionales para ayudar a gestionar sus emociones ante el COVID-19</t>
  </si>
  <si>
    <t xml:space="preserve">Sociedad Catalano Balear de Cuidados Paliativos: Gup psicologia Pal.liativa </t>
  </si>
  <si>
    <t>Recomendaciones profesionales sanitarios: Cómo gestionar el aspectos emocionales de la situación de crisis de una pandemia</t>
  </si>
  <si>
    <t xml:space="preserve"> Societat Italiana CP</t>
  </si>
  <si>
    <t>Basic tips for managing communication</t>
  </si>
  <si>
    <r>
      <t xml:space="preserve">COMUNICACIÓN
</t>
    </r>
    <r>
      <rPr>
        <b/>
        <sz val="11"/>
        <rFont val="Arial"/>
        <family val="2"/>
      </rPr>
      <t>ATENCIÓN PSICOSOCIAL</t>
    </r>
  </si>
  <si>
    <t>Clinica Universitaria de Navarra</t>
  </si>
  <si>
    <t>Guías rápidas de apoyo y control sintomático en situaciones de COVID-19</t>
  </si>
  <si>
    <r>
      <rPr>
        <sz val="11"/>
        <color rgb="FF000000"/>
        <rFont val="Arial"/>
        <family val="2"/>
      </rPr>
      <t xml:space="preserve">COMUNICACIÓN
</t>
    </r>
    <r>
      <rPr>
        <b/>
        <sz val="11"/>
        <color rgb="FF000000"/>
        <rFont val="Arial"/>
        <family val="2"/>
      </rPr>
      <t>ATENCIÓN PSICOSOCIAL</t>
    </r>
  </si>
  <si>
    <t>Royal College os physicians</t>
  </si>
  <si>
    <t>COVID-19 management guidelines</t>
  </si>
  <si>
    <t xml:space="preserve">Meier, D; Morrison, R and Bowman, B </t>
  </si>
  <si>
    <t>Palliative Care and the impact of COVID-19</t>
  </si>
  <si>
    <t>H.Clínico San Carlos, Madrid</t>
  </si>
  <si>
    <t>Recomendaciones de triaje en la atención a pacientes críticos durante la pandemia de COVID-19</t>
  </si>
  <si>
    <r>
      <t xml:space="preserve">Programa para la atencion Integral a personas con enfermedad avanzada de la obra social "laCaixa" </t>
    </r>
    <r>
      <rPr>
        <sz val="11"/>
        <color theme="1"/>
        <rFont val="Arial"/>
        <family val="2"/>
      </rPr>
      <t>Equipo atención Psicosocial San Rafael, Madrid.</t>
    </r>
  </si>
  <si>
    <t>Resumen para sobrellevar nuestro día a día laboral</t>
  </si>
  <si>
    <t>British Geriatric Society</t>
  </si>
  <si>
    <t>BGS Managing the COVID-19 pandemic in care homes</t>
  </si>
  <si>
    <t>SOPORTE A LOS SERVICIOS DOMICILIARIOS</t>
  </si>
  <si>
    <t xml:space="preserve">GenCat (Direcció General de l’Autonomia Personal i la Discapacitat del Departament de Treball, Afers Socials i Famílies) </t>
  </si>
  <si>
    <t>Mesures de protecció i d'actuació per als professionals del servei d'atenció al domicili (SAD) per la COVID-19</t>
  </si>
  <si>
    <t xml:space="preserve">Mesures i recomanacions tècniques d'actuació en relació als serveis essencials que es prestaran en el marc del servei d'atenció domiciliaria (SAD) davant la stuaciño extraordinària generada per la COVID-19 </t>
  </si>
  <si>
    <t>Cuz Roja</t>
  </si>
  <si>
    <t>COVID-19 10 Tips para tu  bienestar como voluntaria/o</t>
  </si>
  <si>
    <t>SOPORTE AL VOLUNTARIADO</t>
  </si>
  <si>
    <t xml:space="preserve">Puedes compartir este documento copiando el siguiente enlace: </t>
  </si>
  <si>
    <t xml:space="preserve">Puedes compartir este documento copiando el siguiente enlace:                                                                                                                                          </t>
  </si>
  <si>
    <t xml:space="preserve">Observatori "QUALY". Institut Català d'Oncologia, Càtedra de Cures Pal·liatives UVIC/ICO.  Programa para la atención Integral a personas con enfermedades avanzadas de la obra social "laCaixa".                                                       </t>
  </si>
  <si>
    <r>
      <t xml:space="preserve">Observatori "QUALY". Institut Català d'Oncologia, Càtedra de Cures Pal·liatives UVIC/ICO.  Programa para la atención Integral a personas con enfermedades avanzadas de la obra social "laCaixa".   
</t>
    </r>
    <r>
      <rPr>
        <sz val="11"/>
        <color rgb="FF0000FF"/>
        <rFont val="Arial"/>
        <family val="2"/>
      </rPr>
      <t xml:space="preserve">ebeas@iconcologia.net; jlluch@iconcologia.net   </t>
    </r>
    <r>
      <rPr>
        <sz val="11"/>
        <color theme="1"/>
        <rFont val="Arial"/>
        <family val="2"/>
      </rPr>
      <t xml:space="preserve">                                                 </t>
    </r>
  </si>
  <si>
    <t>(Todas)</t>
  </si>
  <si>
    <t>https://drive.google.com/file/d/19xArCjVUF7t-ar6wVv_B4yoDZVFvaV9G/view?usp=sharing</t>
  </si>
  <si>
    <t>https://drive.google.com/open?id=1TPmdQsQOAcUGHVf_jbQN9gElUR6oKhma</t>
  </si>
  <si>
    <t>https://www.eapcnet.eu/publications/coronavirus-and-the-palliative-care-response</t>
  </si>
  <si>
    <t>https://drive.google.com/open?id=1UGHTX5HqNEtGmY2_nk1RtlZ22pGu6WQ7</t>
  </si>
  <si>
    <t>https://drive.google.com/open?id=1TrIExfCXnv6dDreRz2A5lwE6fH6VHUNE</t>
  </si>
  <si>
    <t>https://drive.google.com/open?id=1jMCbsTZig5EmqbP2SgFIBbwxnsMUKkpJ</t>
  </si>
  <si>
    <t>https://drive.google.com/open?id=1rOEZCycnz8F5x-dtROuAyunmpwAHnYET</t>
  </si>
  <si>
    <t>https://drive.google.com/open?id=1Ng-bSBV4FPwFOVQcvGV7Nn0DRRku-iFJ</t>
  </si>
  <si>
    <t>https://drive.google.com/open?id=18he9_m6rLSWxsoL5wRqy1MHoAFbcRDq0</t>
  </si>
  <si>
    <t>https://m.oxfordmedicine.com/mobile/view/10.1093/med/9780190066529.001.0001/med-9780190066529-chapter-9</t>
  </si>
  <si>
    <t>https://drive.google.com/file/d/1V_2S6lY2SMasCXqcCyxJ076TOXlTOPkt/view?usp=sharing</t>
  </si>
  <si>
    <t>https://drive.google.com/open?id=1ZGZ1v28YKbhE223um6U6BV6R7qb3oEJp</t>
  </si>
  <si>
    <t>https://drive.google.com/open?id=1SZgzMLSrIY3w6CIGVLpR0YKyUOFbFrWs</t>
  </si>
  <si>
    <t>https://drive.google.com/open?id=1VJCRAD6IJDqE5KZpGv4wYVLVdDC-MGQz</t>
  </si>
  <si>
    <t>https://drive.google.com/open?id=1ubqVx70js1kHBDWjj3d9UgWkX2GOxLO_</t>
  </si>
  <si>
    <t>https://www.medrxiv.org/content/10.1101/2020.03.18.20038448v1.full.pdf</t>
  </si>
  <si>
    <t>https://drive.google.com/open?id=1SK4dNy-Ig5ShimkFwCSsfzK8WozOzoeL</t>
  </si>
  <si>
    <t>https://drive.google.com/open?id=12FNe8_y0poiUHldjElfS5t0LmzaJR-KV</t>
  </si>
  <si>
    <t>https://drive.google.com/open?id=1U0RY0QGYAFgG6g8_MAgAo3iwo8065hN8</t>
  </si>
  <si>
    <t>https://drive.google.com/file/d/1SD_tks7iox9XwYX1QkV4KMefmgqCHGAw/view?usp=sharing</t>
  </si>
  <si>
    <t>https://drive.google.com/open?id=1Nuhneype1vDKnujKUwQO9pwn12CVQ428</t>
  </si>
  <si>
    <t>COMUNICACIÓN
ATENCIÓN PSICOSOCIAL</t>
  </si>
  <si>
    <t>CUIDADOS PALIATIVOS
ATENCIÓN PSICOSOCIAL</t>
  </si>
  <si>
    <t>SOPORTE A PROFESIONALES
ATENCION PSICOSOCIAL</t>
  </si>
  <si>
    <t>https://drive.google.com/open?id=1ntirmKOJDqn4ICL2CaxA3JiHJFgwUO4N</t>
  </si>
  <si>
    <t>https://drive.google.com/open?id=1Ey4BSTA0QNsicMNlm1WsFrP386OMq0pB</t>
  </si>
  <si>
    <t>https://drive.google.com/open?id=1fFDuHRZZxEbipsLHca_21MIHx5AlJlMM</t>
  </si>
  <si>
    <t>https://www.resus.org.uk/media/statements/resuscitation-council-uk-statements-on-covid-19-coronavirus-cpr-and-resuscitation/</t>
  </si>
  <si>
    <t>https://drive.google.com/open?id=1_1EmI5o6J8xhbsn9DuERsT6t52BSJmCi</t>
  </si>
  <si>
    <t>https://drive.google.com/file/d/1q0Sqavw0-GWCG6l1PX4nqwKX7cdTYiYW/view?usp=sharing</t>
  </si>
  <si>
    <t>https://drive.google.com/open?id=1T5oNtfi_E5fevCD2mcWwXlqqbQk9_sMl</t>
  </si>
  <si>
    <t>https://covid19.sccm.org/nonicu.htm</t>
  </si>
  <si>
    <t>https://drive.google.com/open?id=1hxxrm8Veu8LW19Mc26HZM6d6OrIxKjmb</t>
  </si>
  <si>
    <t>https://www.usal.es/consejos-psicologicos</t>
  </si>
  <si>
    <t>https://drive.google.com/open?id=1MvmsARkl_5MUP5mRLQ2mK6SB06yUR9uf</t>
  </si>
  <si>
    <t>https://drive.google.com/open?id=1FWnlQ5SeI9drH-TYbGpyyXNhkzJR_ayV</t>
  </si>
  <si>
    <t>https://drive.google.com/open?id=1azYFYumXIGui281BytXiUwEEw-f3yfEw</t>
  </si>
  <si>
    <t>https://drive.google.com/open?id=1bznY3YwRfGTqeE9xSie_TMuGs66HeJtk</t>
  </si>
  <si>
    <t>https://drive.google.com/open?id=1nm0XFV0iSprbRm-widDJT0L1mOAS86wx</t>
  </si>
  <si>
    <t>https://drive.google.com/open?id=17zS5rtD1Sbeawy9pSxYnODAxTEs5ICiO</t>
  </si>
  <si>
    <t>https://drive.google.com/open?id=1ZgU92qsYdmG-pmr9w7wl2XrgD9QkEkK5</t>
  </si>
  <si>
    <t>https://drive.google.com/open?id=1lXqd0dEVDgQUIU8MwUuGxJD7ABSbeKek</t>
  </si>
  <si>
    <t>https://drive.google.com/open?id=1Zvfs2AtrR6gWgPx8uy8GW3aalp12z8qI</t>
  </si>
  <si>
    <t>https://drive.google.com/open?id=1jmtrDhC1wiVBBZVl3sElNKKsNYN7zUuI</t>
  </si>
  <si>
    <t>https://drive.google.com/open?id=1cT6YhaQIsbxelRkoJ0yrHXJ0IsRIDfs1</t>
  </si>
  <si>
    <t>https://drive.google.com/open?id=1S1WXNeL1NhJckCuS0YJifidiDxHqjOyb</t>
  </si>
  <si>
    <t>https://drive.google.com/open?id=1TIzD8HBhxDq-WrQpBDL2FCcTnuZAkRx8</t>
  </si>
  <si>
    <t>https://drive.google.com/file/d/1H8TpCLTqzfR0Cj2ECLElgj33MyJqfNvt/view?usp=sharing</t>
  </si>
  <si>
    <t>https://drive.google.com/open?id=1Swtp43YjpDy5O_G1hrUFjBPAMjZJw-PE</t>
  </si>
  <si>
    <t>https://drive.google.com/open?id=1z8jPBd316XMd56nlBpOJYvf97u-zhFj1</t>
  </si>
  <si>
    <t>https://drive.google.com/open?id=1zd9vtZrq0gSw9PZMsD3B0RW0MzFxVNa8</t>
  </si>
  <si>
    <t>https://drive.google.com/file/d/1oTDkGO4JIWaVQrZ-Ks-JGg52R5tMQoHm/view?usp=sharing</t>
  </si>
  <si>
    <t>https://drive.google.com/file/d/1BLqC5iar1MayQEFXrLq9Q8dz0tOOsmfG/view?usp=sharing</t>
  </si>
  <si>
    <t>https://drive.google.com/open?id=19LDrUrhKEKX8XKEc7qpisY2aVoBi28WF</t>
  </si>
  <si>
    <t>https://drive.google.com/file/d/1l1oQl2FGBfqe57fLRqREsnow6OxQ--aU/view?usp=sharing</t>
  </si>
  <si>
    <t>https://drive.google.com/open?id=1hr42am5fXVMxbcPIozYpECs6TYTo4cCj</t>
  </si>
  <si>
    <t>https://drive.google.com/open?id=1lFeFY3EFSG9sQv2ptZSwBvwWwmycp1Uy</t>
  </si>
  <si>
    <t>https://drive.google.com/open?id=1RAXazNSkeGfwJrMHLiUJsISyQboC_nUb</t>
  </si>
  <si>
    <t>https://drive.google.com/open?id=1v3y1RVEUZeiQIy9wnv5gB6oXPwKeWnYW</t>
  </si>
  <si>
    <t>https://drive.google.com/open?id=1qBIGjsxLS2mj2sZpTUTE_eS3xLkudAKV</t>
  </si>
  <si>
    <t>https://drive.google.com/open?id=1rb2bUNM-Locsqq9zxRlEJNA5y1yf_T9k</t>
  </si>
  <si>
    <t>https://drive.google.com/open?id=1bJ0zVwyiCKUS_LphWLnOj8scUhATL-K4</t>
  </si>
  <si>
    <t xml:space="preserve">   </t>
  </si>
  <si>
    <t>PROFESIONALES</t>
  </si>
  <si>
    <t>Instituto Pallium Latinoamérica, Medicina Interna  e Instituto de investigación Alfredo Lanari. Universidad de Buenos Aires</t>
  </si>
  <si>
    <t>Recomendaciones de atención a pacientes graves o en últimos días de vida con COVID-19</t>
  </si>
  <si>
    <t>https://drive.google.com/open?id=1KULWIVUg6UXw5hMqmaUI9AJvffgEVfwH</t>
  </si>
  <si>
    <t>Care of the dying patient: A Field manual for palliative care i humanitarian crises</t>
  </si>
  <si>
    <t>PROFESIONALES
RECOMENDACIONES GENERALES</t>
  </si>
  <si>
    <t>Help Age International</t>
  </si>
  <si>
    <t>Guidelines for care homes for older people in the context of COVID-19</t>
  </si>
  <si>
    <t>https://www.helpage.org/what-we-do/guidelines-for-care-homes-for-older-people-in-the-context-of-coronavirus-covid19/</t>
  </si>
  <si>
    <t>VOLUNTARIADO</t>
  </si>
  <si>
    <t>PROFESIONALES
ATENCION PSICOSOCIAL</t>
  </si>
  <si>
    <t>ACTUALIZACIÓN EVOLUCIÓN COVID-19 ESPAÑA</t>
  </si>
  <si>
    <t>EVOLUCIÓN COVID-19
ESTADÍSTICA ESPAÑA</t>
  </si>
  <si>
    <t>Instituto de Salud Carlos III
Ministerio Sanidad</t>
  </si>
  <si>
    <t>Situación y evolución del COVID-19 en España</t>
  </si>
  <si>
    <t>https://covid19.isciii.es/</t>
  </si>
  <si>
    <t>Càtedres de Cures Pal.liatives i Bioética de UVIC/UCC</t>
  </si>
  <si>
    <t>Recomanacions pràctiques per la pressa de decisions ètiques i clíniques en l'entorn residencial en context de la crisi de COVID-9</t>
  </si>
  <si>
    <t>https://drive.google.com/open?id=1s-6smPR1YuN6aqWOIDBjlNScP5I-8di1</t>
  </si>
  <si>
    <t>Consell de col.legi de metges de Catalunya</t>
  </si>
  <si>
    <t>Dignificar l’atenció a les persones grans fràgils i en final de vida en l’entorn Residencial durant la pandèmia de covid-19</t>
  </si>
  <si>
    <t>https://drive.google.com/open?id=1yMXELWmdTo8EAu2snIUshVdlak2Lwd51</t>
  </si>
  <si>
    <t>ATENCIÓN A LA CIUDADANIA
ACCESO AL CENTRO Y VISITAS</t>
  </si>
  <si>
    <t>Sociedad Española de Geriatría y Gerontología 
Colaboración Servicios de geriatría hospitalarios, Hospitales de media estancia
Residencias de mayores y Centros Sociosanitarios</t>
  </si>
  <si>
    <t>Es urgente un plan de actuación único para coronavirus en residencias de mayores y centros sociosanitarios</t>
  </si>
  <si>
    <t>https://drive.google.com/open?id=1FBBJ38nUxaZ6iFxc1lFunLJAwHACPaWB</t>
  </si>
  <si>
    <t>ESP/CAT</t>
  </si>
  <si>
    <t>ASISTENCIA TELEFÓNICA "CALL CENTER"</t>
  </si>
  <si>
    <t>Fundación "la Caixa" Junto al Ministerio de Sanidad y la Fundació Galatea</t>
  </si>
  <si>
    <t>Desde la Fundación "la Caixa"ponemos a disposición de los profesionales del ámbito sanitario una línea telefónica de acompañamiento psicológico gratuita para ayudarles a gestionar los retos derivados del brote de Covid-19. Ayúdanos a que llegue a todos los que lo necesiten #CuidaraQuienesNosCuidan
900 670 777, los 7 días de la semana de 9 a 22 h.</t>
  </si>
  <si>
    <t>https://obrasociallacaixa.org/es/cuidar-a-quienes-nos-cuidan</t>
  </si>
  <si>
    <t>https://www.youtube.com/watch?v=mnHJSM51YyY&amp;feature=youtu.be</t>
  </si>
  <si>
    <t>ATENCION PSICOSOCIAL
ATENCIÓN A LA CIUDADANÍA
DUELO
SOPORTE FAMILIA</t>
  </si>
  <si>
    <t>Asociación Española Contra el Cáncer (AECC)</t>
  </si>
  <si>
    <t>La AECC ofrece atención psicológica a todas aquellas personas en duelo</t>
  </si>
  <si>
    <t>https://www.aecc.es/es/actualidad/noticias/aecc-ofrece-atencion-psicologica-todas-personas-duelo</t>
  </si>
  <si>
    <t>ATENCION PSICOSOCIAL
ATENCIÓN A LA CIUDADANÍA</t>
  </si>
  <si>
    <t>Ministerio de sanidad y el consejo general de psicólogos</t>
  </si>
  <si>
    <t>Teléfono de apoyo para la población afectada por la COVID-19</t>
  </si>
  <si>
    <t>CIUDADANÍA</t>
  </si>
  <si>
    <t xml:space="preserve">MEDIDAS PREVENTIVAS Y DE CONTENCIÓN
LEVANTAMIENTO ESTADO ALARMA
</t>
  </si>
  <si>
    <t>Diario Oficial de la Unión Europea c126/1: Comunicación procedente de las instituciones, órganos y orgaismos de la Unión Europea (Comisión Europea)</t>
  </si>
  <si>
    <t>Hoja de ruta común Europea para el levantamiento de las medidas de contención de la COVID-19</t>
  </si>
  <si>
    <t>https://drive.google.com/open?id=1vAZl9FIx-yLSKMPqGn5mry-9KsgXrPOa</t>
  </si>
  <si>
    <t xml:space="preserve">NIÑOS Y ADOLESCENTES
MEDIDAS PREVENTIVAS Y DE CONTENCIÓN
LEVANTAMIENTO ESTADO ALARMA
</t>
  </si>
  <si>
    <t>CatSalut</t>
  </si>
  <si>
    <t>Sortida al carrer d'infants i adolescents</t>
  </si>
  <si>
    <t>https://drive.google.com/open?id=1j1HY2bHmQUZ4q46WLeCoiF4P0OsluYi6</t>
  </si>
  <si>
    <t>Pla d’acció per al suport emocional i la gestió de l’estrès agut de la ciutadania davant la  situació de pandèmia causada pel nou coronavirus, la comunicació a familiars de pacients i l’acompanyament del dol per la COVID-19</t>
  </si>
  <si>
    <t>https://drive.google.com/open?id=1PoFwaJ7h8mKaCrb7OhOnMins7YzNl_PM</t>
  </si>
  <si>
    <t>ESP/CAT
ING/FR</t>
  </si>
  <si>
    <t xml:space="preserve">GESTIÓN EMOCIONES
PROFESIONALES
RECOMENDACIONES GENERALES
</t>
  </si>
  <si>
    <t>CatSalut Canal Salud</t>
  </si>
  <si>
    <t>App evaluación de tu salud mental, disponer de herramientas para gestionar los síntomas de malestar, acceder a recursos profesionales de salud mental y recibir indicaciones y consejos sobre qué hacer en cada situación</t>
  </si>
  <si>
    <t>https://canalsalut.gencat.cat/ca/salut-a-z/c/coronavirus-2019-ncov/ciutadania/gestio-de-les-emocions/gestioemocional.cat/</t>
  </si>
  <si>
    <t xml:space="preserve">ATENCIÓN PSICOSOCIAL
COMUNICACIÓN
DUELOS
PROFESIONALES
RITUALES
SITUACIÓN ÚLTIMOS DÍAS
</t>
  </si>
  <si>
    <t>Col·legi oficial de Psicologia de Catalunya</t>
  </si>
  <si>
    <t>Recomanacions per afrontar la mort d’una persona estimada durant el  confinament per l'epidèmia de COVID-19</t>
  </si>
  <si>
    <t>https://drive.google.com/open?id=1kLVN8oOUoQ0J48ngA25ppeU6KWUNaMs5</t>
  </si>
  <si>
    <t>Cristina Boiza y Pura Díaz-Veiga
Matia Fundazioa</t>
  </si>
  <si>
    <t>En Casa viviendo con una persona con demencia, ¿Que hago si...?</t>
  </si>
  <si>
    <t>https://drive.google.com/open?id=1f4yeTJlmUE5nh-isjmHt6qdlA7VMjG-5</t>
  </si>
  <si>
    <t>Pautas psicológicas dirigidas a la población general para un adecuado afrontamiento ante el covid-19</t>
  </si>
  <si>
    <t>https://drive.google.com/open?id=1A-pS67FncYOjwoytTsRfYc0YvKHHT2Xj</t>
  </si>
  <si>
    <t>PERSONAS MAYORES
PREVENCIÓN</t>
  </si>
  <si>
    <t>Consejos para personas mayores</t>
  </si>
  <si>
    <t>https://drive.google.com/open?id=1CuF_p8r-dmfyie00DOIxPAn20QRFaQOI</t>
  </si>
  <si>
    <t>PERSONAS MAYORES
RECOMENDACIONES GENERALES</t>
  </si>
  <si>
    <t>Web movimiento Global a favor de los derechos de las personas mayores: Las personas mayores y la alerta sanitaria provocada por la pandemia del coronavirus (COVID-19)</t>
  </si>
  <si>
    <t>https://www.helpage.org/spain/noticias/coronavirus-covid19-y-personas-mayores/</t>
  </si>
  <si>
    <t>HOSPITALIZACIÓN DE UN FAMILIAR
AUTOCUIDADO</t>
  </si>
  <si>
    <t>Lori Thompson
Matia Fundazioa</t>
  </si>
  <si>
    <t>9 Recomendaciones si tu familiar se encuentra ingresado en aislamiento hospitalario</t>
  </si>
  <si>
    <t>https://drive.google.com/open?id=1-4okemFPe2owUBXlHmul5gdJbY1_kaep</t>
  </si>
  <si>
    <t>AISLAMIENTO DOMICILIARIO
RECOMENDACIONES GENERALES</t>
  </si>
  <si>
    <t>Maldita.es Fuente: Sociedad Española de médicos generales y de familia y Ministerio de España</t>
  </si>
  <si>
    <t>¡Quédate en tu habitación! Medidas de prevención que debes tomar si crees que estás contagiado por COVID-19</t>
  </si>
  <si>
    <t>https://drive.google.com/open?id=1WgDcsAMyNc0iBtCO2cfikDg7xXOxmbcu</t>
  </si>
  <si>
    <t>ATENCIÓN PSICOSOCIAL
DOCUMENTACIÓN TÉCNICA</t>
  </si>
  <si>
    <t>Matia Fundazioa</t>
  </si>
  <si>
    <t>Documentación COVID-19</t>
  </si>
  <si>
    <t>https://www.matiafundazioa.eus/es/documentacion-covid-19</t>
  </si>
  <si>
    <t>Guia de actuación para personas con condiciones de salud crónicas y personas mayores en situación de confinamiento. Estado de alarma por COVID-19.</t>
  </si>
  <si>
    <t>https://drive.google.com/open?id=1ONUxo1xerNci4WKbgiIHbworx9QOu8Ew</t>
  </si>
  <si>
    <t>Programa para la atencion Integral a personas con enfermedad avanzada de la obra social "laCaixa" Equipo atención Psicosocial Mutuam Barcelona</t>
  </si>
  <si>
    <t>Recomanacions per gestionar la incertesa actual</t>
  </si>
  <si>
    <t>https://drive.google.com/open?id=10d5TniAXVYhND8r-qQfOgWajEWjHxy0R</t>
  </si>
  <si>
    <t>AUTOCUIDADO
RECOMENDACIONES GENERALES</t>
  </si>
  <si>
    <t>Programa para la atencion Integral a personas con enfermedad avanzada de la obra social "laCaixa" Escuela de cuidadores</t>
  </si>
  <si>
    <t>Consejos para el bienestar de personas cuidadoras</t>
  </si>
  <si>
    <t>https://drive.google.com/open?id=17Or9acps87o93ivogOo0hhyGKmtDiC5U</t>
  </si>
  <si>
    <t>AISLAMIENTO DOMICILIARIO
AUTOCUIDADO</t>
  </si>
  <si>
    <t>Pura Díaz-Veiga
Matia Fundazioa</t>
  </si>
  <si>
    <t>10 recomendaciones si tu familiar mayor se encuentra en situación de aislamiento en casa</t>
  </si>
  <si>
    <t>https://drive.google.com/open?id=1rgPbh6sWveo7vWHmjkduPuEbReSdDWek</t>
  </si>
  <si>
    <t>AISLAMIENTO DOMICILIARIO
DEMENCIA
AUTOCUIDADO</t>
  </si>
  <si>
    <t>Pura Díaz-Veiga, Álvaro García y Cristina Buiza
Matia Fundazioa</t>
  </si>
  <si>
    <t>10 recomendaciones si cuidas a una persona con demencia y no podéis salir de casa</t>
  </si>
  <si>
    <t>https://drive.google.com/open?id=1yqS--ECHgXYFqTVnFQPtLBSRun6cDJMy</t>
  </si>
  <si>
    <t>RECURSOS
SITUACIÓN DE ÚLTIMOS DÍAS
ATENCIÓN PSICOSOCIAL
PROFESIONALES</t>
  </si>
  <si>
    <t>CONSIDERACIONES ÉTICAS</t>
  </si>
  <si>
    <t>PRIORIZACIÓN DE RECURSOS</t>
  </si>
  <si>
    <t>Comité Ético de España (CBE)</t>
  </si>
  <si>
    <t>Informe del comité de bioética de España sobre los aspectos bioéticos de la priorización de recursos sanitarios en el contexto de la crisis del corinavirus</t>
  </si>
  <si>
    <t>https://drive.google.com/open?id=1P36CSEpZV_PPETKFQcp6WUvTD_8DO-Yx</t>
  </si>
  <si>
    <t>H.Sant Joan de Déu Palma (Inca)</t>
  </si>
  <si>
    <t>Protocolo de actuación del comité de ética asistencial COVID-19 del Hospital Sant Joan de Déu, Palma</t>
  </si>
  <si>
    <t>https://drive.google.com/open?id=102jCZUrq_mQeZrwp-rLJm0op7aDQxI5s</t>
  </si>
  <si>
    <t>Salud Madrid
Hospital Universitario La Paz
Hospital Carlos III
Hospital Cantoblanco
Comité ética asistencial (CEAS)</t>
  </si>
  <si>
    <t>Guión ético-comunicativo de abordaje con pacientes COVID-19 del documento: Recomendaciones del comité de etica para la asistencia sanitaria (CEAS) para la toma de decisiones en unidades de cuidados intensivos (UCI) durante la pandemia del COVID-19</t>
  </si>
  <si>
    <t>https://drive.google.com/open?id=1DeKOeLHppsHfCcTmqMXimYkYo8njBYyb</t>
  </si>
  <si>
    <t>Recomendaciones del comité de etica para la asistencia sanitaria (CEAS) para la toma de decisiones en unidades de cuidados intensivos (UCI) durante la pandemia del COVID-19</t>
  </si>
  <si>
    <t>https://drive.google.com/open?id=1lR5j4JYJTWrHl2oVqx5A5EqgADAEEsmF</t>
  </si>
  <si>
    <t>VULNERABILIDAD</t>
  </si>
  <si>
    <t>The Lancet
Vol 395 April 4, 2020</t>
  </si>
  <si>
    <t>Redefining vulnerability in the era of COVID-19</t>
  </si>
  <si>
    <t>https://drive.google.com/open?id=1uc1r79ELbPFRk2uqrdXrVN8PPMQPOz5d</t>
  </si>
  <si>
    <t>TRASTORNO PSICÓTICO
GERIATRIA
PROFESIONALES</t>
  </si>
  <si>
    <t>Esteve A,  Agüera L y Manzano S
Hospital Universitario Infanta Leonor, Hospital Universitario Doce de Octubre, Hospital Universitario Infanta Leonor. Madrid.</t>
  </si>
  <si>
    <t>Manejo farmacológico de trastornos psicóticos en personas mayores con tratamiento de la infección por COVID19: interacciones y recomendaciones terapéuticas.</t>
  </si>
  <si>
    <t>https://drive.google.com/open?id=1AxXTSStk7RZmhOaI52oqWWFDEXVC7Or8</t>
  </si>
  <si>
    <t>ADECUACIÓN DE LA INTENSIDAD ASISTENCIAL
PROFESIONALES
TOMA DE DECISIONES
RECOMENDACIONES ÉTICAS</t>
  </si>
  <si>
    <t>Pandemic palliative care: beyond ventilators and saving lives</t>
  </si>
  <si>
    <t>https://drive.google.com/open?id=1PskemJ3C8l69HuzYm7YSlzpjo4v8n5NI</t>
  </si>
  <si>
    <t>Clínica Universidad de Navarra</t>
  </si>
  <si>
    <t>Guías rápidas de apoyo y control sintomático en pacientes avanzados con COVID-19</t>
  </si>
  <si>
    <t>https://drive.google.com/open?id=1nyPQ9e-bN9RtqbnhnRNqfqvlEcLp6CWm</t>
  </si>
  <si>
    <t>Collated for the Northern Care Alliance NHS Group and the Association for Palliative Medicine of Great Britain and Ireland by: Dr Iain Law rie FRCP, MRCGP and Fiona Murphy MBE</t>
  </si>
  <si>
    <t>COVID-19 and Palliative, End of Life and Bereavement Care in Secondary Care Role of the specialty and guidance to aid care</t>
  </si>
  <si>
    <t>https://drive.google.com/open?id=18npQFPjhsXWrhMDeaVWK61stKRfaygjl</t>
  </si>
  <si>
    <t>FINAL DE VIDA
PLANIFICACIÓN DE LA ATENCIÓN</t>
  </si>
  <si>
    <t xml:space="preserve">Etkind SN, Bone AE, Lovell N, Cripps RL, Harding R, Higginson IJ, Sleeman KE. 
Journal of Pain and Symptom Management
</t>
  </si>
  <si>
    <t>The role and response of palliative care and hospice services in epidemics and pandemics: a rapid review to inform practice during the COVID-19 pandemic</t>
  </si>
  <si>
    <t>https://drive.google.com/open?id=1fgXEmicMfg141L2UNLy2TVuMo8X8Oq97</t>
  </si>
  <si>
    <t>Fundació Galatea</t>
  </si>
  <si>
    <t>Caixa de recursos per a professionals de la salut</t>
  </si>
  <si>
    <t>https://www.fgalatea.org/ca/caixa-recursos.php</t>
  </si>
  <si>
    <t>ESP/PORT</t>
  </si>
  <si>
    <t>PROFESIONALES
ATENCIÓN DOMICILIARIA
SEDACIÓN PALIATIVA
DISNEA</t>
  </si>
  <si>
    <t>Fundación Caredoctors</t>
  </si>
  <si>
    <t>Protocolo de actuación para la Sedación Paliativa ante una disnea refractaria en domicilio. Protocolo especial COVID-19</t>
  </si>
  <si>
    <t>https://fundacioncaredoctors.org/protocolo-sedacion-paliativa-covid-19/</t>
  </si>
  <si>
    <t>PROFESIONALES
RECOMENDACIONES ÉTICAS
SITUACIÓN ÚLTIMOS DÍAS
TRATAMIENTO FARMACOLÓGICO</t>
  </si>
  <si>
    <t>Tractament extrahospitalari dels símptomes de final de vida en la infecció per SARS-CoV-2</t>
  </si>
  <si>
    <t>https://drive.google.com/open?id=11sqeDbHN_e3joS1o-VMZ6uuRsBo8fzS-</t>
  </si>
  <si>
    <t>ANALISIS GENERAL</t>
  </si>
  <si>
    <t>The Lancet
Vol 395 April 11, 2020</t>
  </si>
  <si>
    <t>Palliative care and the COVID-19 pandemic</t>
  </si>
  <si>
    <t>https://drive.google.com/open?id=1XUngNN2DRiTPFVrhu0FCAPIR3gzfzgvA</t>
  </si>
  <si>
    <t>CONSIDERACIONES ÉTICAS
PLANIFICACIÓN DE LA ATENCIÓN
PROFESIONALES</t>
  </si>
  <si>
    <t>Alarcón E, Cabrera E, García N, Montejo M, Plaza G, Prieto P, Rey P, Robles M, Vega N</t>
  </si>
  <si>
    <t>Guía de duelo y COVID-19</t>
  </si>
  <si>
    <t>https://drive.google.com/open?id=14mHHZhI_17sqE5etRTLVr-1Sl5d_n134</t>
  </si>
  <si>
    <t>Programa para la atencion Integral a personas con enfermedad avanzada de la obra social "laCaixa" Equipo atención Psicosocial del Hospital San Rafael</t>
  </si>
  <si>
    <t>Recomendaciones para familiares en la elaboración del duelo por COVID-19</t>
  </si>
  <si>
    <t>https://drive.google.com/open?id=1EuwYOqwwl76fhy5wdlkqIJcBIyD3VK5G</t>
  </si>
  <si>
    <t>OPINIÓN</t>
  </si>
  <si>
    <t>Gómez-Batiste X, Calvo T, Gómez J
Artículo ABC 18/04/2020</t>
  </si>
  <si>
    <t>Epidemiología del sufrimiento y práctica de la compasión</t>
  </si>
  <si>
    <t>https://drive.google.com/open?id=1dkdvl21RnaGXOTvoaDQotwM0-UsA5F72</t>
  </si>
  <si>
    <t>Canadian Pediatric Society</t>
  </si>
  <si>
    <t>How can we talk to kids about COVID-19? Be “realistically reassuring”</t>
  </si>
  <si>
    <t>https://www.cps.ca/en/blog-blogue/how-can-we-talk-to-kids-about-covid-19</t>
  </si>
  <si>
    <t>How to help youth tackle the blues during COVID-19 and physicaldistancing</t>
  </si>
  <si>
    <t>https://www.cps.ca/en/blog-blogue/how-to-help-youth-tackle-the-blues-during-covid-19</t>
  </si>
  <si>
    <t>Fondazione Patrizio Paoletti</t>
  </si>
  <si>
    <t>10 steps for talking to your children about it Coronavirus/covid-19 emergency</t>
  </si>
  <si>
    <t>https://drive.google.com/open?id=1FN8yWtjmG7oKO_PE5ymjeyK1Ux17Rlwq</t>
  </si>
  <si>
    <t>ATENCIÓN PSICOSOCIAL
CIUDADANIA
COMUNICACIÓN
PROFESIONALES</t>
  </si>
  <si>
    <t>Manuela Molina</t>
  </si>
  <si>
    <t>https://drive.google.com/open?id=1Wd-EfSYI8wkP0Gv_LcFk79TDZztcRNIw</t>
  </si>
  <si>
    <t>Grupo estatal de intervención en emergencias sociales (G.E.I.E.S)</t>
  </si>
  <si>
    <t>El duelo por el OVID-19 desde el trabajo social</t>
  </si>
  <si>
    <t>https://drive.google.com/open?id=1ZTTgoGXNWmV5UnBN_pYvI3zBHVNo0Eja</t>
  </si>
  <si>
    <t>Istituto de psiquiatría y salud mental
H.U. Gregorio Marañón</t>
  </si>
  <si>
    <t>Cuidando la Salud mental del personal sanitario</t>
  </si>
  <si>
    <t>https://drive.google.com/open?id=1Tbkz9M_S6jpF5wY8dbdQ42MmUcHG4Iq_</t>
  </si>
  <si>
    <t>Equipo de Soporte de Cuidados Paliativos del H.U. 12 de Octubre</t>
  </si>
  <si>
    <t>Protocolo para la comunicación telefónica de malas noticias a familiares de pacientes con coronavirus en situación de últimos días.</t>
  </si>
  <si>
    <t>https://drive.google.com/open?id=1zHeW30zUgO9UZtpzY-dfMDRBC9Vhxh5W</t>
  </si>
  <si>
    <t>Unidad de Cuidados Paliativos Hospital Universitario La Paz</t>
  </si>
  <si>
    <t>Autocuidado para el profesional</t>
  </si>
  <si>
    <t>https://drive.google.com/open?id=11xAkKrLvQmmxEkutm_kbCJQQTlmciBr6</t>
  </si>
  <si>
    <t xml:space="preserve">PROGRESIÓN DE LAS NECESIDADES
</t>
  </si>
  <si>
    <t xml:space="preserve"> Victor Tseng
 @vector Sting, 30 Marzo 2020 Tweet</t>
  </si>
  <si>
    <t>Health footprint of pandemic</t>
  </si>
  <si>
    <t>https://drive.google.com/open?id=1B3VsYcTZR7vP-jB7QC0oGNfrBIAOgRQ-</t>
  </si>
  <si>
    <t>ADECUACIÓN DE LA INTENSIDAD ASISTENCIAL</t>
  </si>
  <si>
    <t xml:space="preserve">Bajwah S, Wilcock A, Towers R, et al. 
Eur Respir J 2020; in press 
</t>
  </si>
  <si>
    <t>Managing the supportive care needs of those affected by COVID-1</t>
  </si>
  <si>
    <t>https://drive.google.com/open?id=1hg9FUZ9x0idjITdeUeqktMbzliw2TCZk</t>
  </si>
  <si>
    <t>CAMH</t>
  </si>
  <si>
    <t>Talking to children about COVID-19 and its impact</t>
  </si>
  <si>
    <t>https://drive.google.com/file/d/1A8DIaY9lOeiAUVSHlNCdAMhfQdCTHB-x/view</t>
  </si>
  <si>
    <t>TRABAJO SOCIAL</t>
  </si>
  <si>
    <t>Colegio oficial de trabajo social de Badajoz</t>
  </si>
  <si>
    <t>Información, guías, medidas, recomendaciones...ante el COVID-19</t>
  </si>
  <si>
    <t>https://www.trabajosocialbadajoz.es/covid-19/</t>
  </si>
  <si>
    <t>Consejo General del Trabajo social (web)</t>
  </si>
  <si>
    <t>Recomendacions y documentos de interés ante el COVID-19</t>
  </si>
  <si>
    <t>https://www.cgtrabajosocial.es/docinterescovid</t>
  </si>
  <si>
    <t>https://www.fgalatea.org/es/recomanacions.php</t>
  </si>
  <si>
    <t xml:space="preserve">Hospital Universitario Infanta Elena </t>
  </si>
  <si>
    <t>Decálogo de recomendaciones psicológicas para el sanitario</t>
  </si>
  <si>
    <t>https://drive.google.com/open?id=1NEnD0ePz8Cx0CH7ko4iHjeWzW2fzzTTV</t>
  </si>
  <si>
    <t>PLANIFICACIÓN DE LA ATENCIÓN</t>
  </si>
  <si>
    <t>Journal of Pain and Symptom Management</t>
  </si>
  <si>
    <t>Creating a Palliative Care inpatient response plan for COVID-19. The UW Medicine Experience</t>
  </si>
  <si>
    <t>https://drive.google.com/open?id=1wncURVU6PmrmaolrS5VDari3l4IpfRMg</t>
  </si>
  <si>
    <t>INFORMACIÓN GENERAL
CIUDADANIA</t>
  </si>
  <si>
    <t>La Unió Assosiació d'entitats sanitàries i socials</t>
  </si>
  <si>
    <t>Repositori de documents</t>
  </si>
  <si>
    <t>https://www.uch.cat/altres/info-covid-19/etica-i-responsabilitat-social/abordatge-etic-crisi-de-la-covid-19/repositori-de-documents-100.html</t>
  </si>
  <si>
    <t>COMUNICACIÓN TELEFÓNICA COMPASIVA</t>
  </si>
  <si>
    <t>10 recomendaciones para una comunicación telefonica compasiva</t>
  </si>
  <si>
    <t>https://drive.google.com/open?id=1P3DuOA5P-pLtl8OE0OcMBIGWyLE7Fnra</t>
  </si>
  <si>
    <t>ESQUEMA DIAGNÓSTICO</t>
  </si>
  <si>
    <t>Miguel Ángel Jiménez Clavero
@virusemergentes, 6 Abril 2020 Tweet</t>
  </si>
  <si>
    <t>Esquema diagnóstico sobre diagnóstico por PCR y serología del #COVID 19</t>
  </si>
  <si>
    <t>https://drive.google.com/open?id=1QcbmrEI8P00it_C102ThEBLnbpFRCbla</t>
  </si>
  <si>
    <t>Guía COVID-19. Información para profesionales sanitarios</t>
  </si>
  <si>
    <t>https://www.isciii.es/QueHacemos/Servicios/Biblioteca/Paginas/Gu%C3%ADa-COVID-19.-Informaci%C3%B3n-para-profesionales-sanitarios.aspx</t>
  </si>
  <si>
    <t>Programa para la atencion Integral a personas con enfermedad avanzada de la obra social "laCaixa" Equipo atención Psicosocial ASPANION</t>
  </si>
  <si>
    <t>Estrategias de cuidado para el personal sanitario ante la crisis del COVID-19</t>
  </si>
  <si>
    <t>https://drive.google.com/open?id=10uqTlNBy8UlwXQcECu05h-s342fQ4-rA</t>
  </si>
  <si>
    <t>ATENCIÓN PSICOSOCIAL
SOPORTE A PROFESIONALES</t>
  </si>
  <si>
    <t>Protocolo de soporte personal sanitario durante la crisis del covid-19</t>
  </si>
  <si>
    <t>https://drive.google.com/open?id=199ZuxY5rv_-KHyJYCyOPJTzHVZQb1FWt</t>
  </si>
  <si>
    <t xml:space="preserve">ATENCIÓN AL DUELO
ATENCIÓN PSICOSOCIAL
COMUNICACIÓN
SITUACIÓN ÚLTIMOS DÍAS
</t>
  </si>
  <si>
    <t>Programa para la atencion Integral a personas con enfermedad avanzada de la obra social "laCaixa" Equipo Atención Psicosocial CARENA</t>
  </si>
  <si>
    <t>Protocolo de atención psicológica a pacientes con infección por COVID-19 y sus familiares</t>
  </si>
  <si>
    <t>https://drive.google.com/open?id=1oG7-lmr93269egs5w-iGH1EqWp7uzXAh</t>
  </si>
  <si>
    <t xml:space="preserve">ATENCIÓN PSICOSOCIAL
COMUNICACIÓN </t>
  </si>
  <si>
    <t>Programa para la atencion Integral a personas con enfermedad avanzada de la obra social "laCaixa" Equipo Atención Psicosocial Cruz Roja Española Almería</t>
  </si>
  <si>
    <t>Ejemplo de cómo dar malas noticias por teléfono</t>
  </si>
  <si>
    <t>https://drive.google.com/open?id=14z4irnz_nOAOjMHle4KFGQ1ruOI-k_Kj</t>
  </si>
  <si>
    <t>ATENCIÓN PSICOSOCIAL
BURNOUT
DUELO
FATIGA POR COMPASIÓN</t>
  </si>
  <si>
    <t>Pautas para aliviar el Estrés, el bounout, la fatiga por compasión y el duelo en los profesionales</t>
  </si>
  <si>
    <t>https://drive.google.com/open?id=1NXruxZ9hxANUbmcF_mgAhAz4-vZFMDZ-</t>
  </si>
  <si>
    <t xml:space="preserve">ATENCIÓN PSICOSOCIAL
ÚLTIMOS DÍAS
</t>
  </si>
  <si>
    <t>Pautas para la atencióna  pacientes en situación de gravedad, últimos días y éxitus en la crisis  COVID-19</t>
  </si>
  <si>
    <t>https://drive.google.com/open?id=1kKNLkfFkc6t9hEQmFjxoUlQ4nKen6oAJ</t>
  </si>
  <si>
    <t>ATENCIÓN PSICOSOCIAL
AUTOCUIDADO</t>
  </si>
  <si>
    <t>Programa para la atencion Integral a personas con enfermedad avanzada de la obra social "laCaixa" Equipo Atención Psicosocial Cruz Roja Española Cádiz</t>
  </si>
  <si>
    <t>Cuidado emocional del personal sanitario ante el COVID-19</t>
  </si>
  <si>
    <t>https://drive.google.com/open?id=1QNcaHHtIciQSXrCQ_8wi6EFhvsAbngur</t>
  </si>
  <si>
    <t>ATENCIÓN PSICOSOCIAL
COMUNICACIÓN
AUTOCUIDADO</t>
  </si>
  <si>
    <t>Programa para la atencion Integral a personas con enfermedad avanzada de la obra social "laCaixa" Equipo Atención Psicosocial Fundación Instituto San José, Murcia</t>
  </si>
  <si>
    <t>Protocolo Intervención en Crisis</t>
  </si>
  <si>
    <t>https://drive.google.com/open?id=1PP4ucdljSgVg6LB2Ew00Lkig1nfalmJo</t>
  </si>
  <si>
    <t>ATENCIÓN PSICISOCIAL
ATENCION ESPIRITUAL Y RELIGIOSA</t>
  </si>
  <si>
    <t>Programa para la atencion Integral a personas con enfermedad avanzada de la obra social "laCaixa" Equipo Atención Psicosocial H.San Joan de Déu de Palma de Mallorca</t>
  </si>
  <si>
    <t>Protocolo de atención psicológica y espiritual a pacientes con infección por COVID19 y sus familiares</t>
  </si>
  <si>
    <t>https://drive.google.com/open?id=16q8vYn_RLLkRwv0fjqsFPtSNfNEOTwBh</t>
  </si>
  <si>
    <t>Programa para la atencion Integral a personas con enfermedad avanzada de la obra social "laCaixa" Equipo atención Psicosocial Hospital San Rafael</t>
  </si>
  <si>
    <t>Prevención del Bourn Out durante el COVID-19. Pautas para profesionales sanitarios</t>
  </si>
  <si>
    <t>https://drive.google.com/open?id=1g6rdH2bA7vKweXWhuV77Lo2LfZzjmMQS</t>
  </si>
  <si>
    <t>Proposta de comunicació pacientes-Familiars que no disposen de medis de comunicació propis durant el confinament</t>
  </si>
  <si>
    <t>https://drive.google.com/open?id=194CZViHC74knmqFv4DrntzG-ab4YsMV_</t>
  </si>
  <si>
    <t>Programa para la atencion Integral a personas con enfermedad avanzada de la obra social "laCaixa" Equipo de Atención Psicosocial del Hospital San Rafael, Madrid</t>
  </si>
  <si>
    <t xml:space="preserve">ATENCIÓN PSICOSOCIAL
COMUNICACIÓN
SITUACIÓN ÚLTIMOS DÍAS
DUELO
AISLAMIENTO HOSPITALARIO
</t>
  </si>
  <si>
    <t>R. Cuevas i J.Ortiz (Hospital General de Granollers) M. López i V. Buscemi (Programa para la atencion Integral a personas con enfermedad avanzada de la obra social "laCaixa" Equipo Atención Psicosocial Creu Roja Granollers).</t>
  </si>
  <si>
    <t>Pautes de intervenció en suport emocional a pacients i familiars en situació de COVID-19</t>
  </si>
  <si>
    <t>https://drive.google.com/open?id=1REntbIPVK67QCWF9k6hWTUjLAqT3nspw</t>
  </si>
  <si>
    <t>Roy H. Perlis
Center for Quantitative Health and Department of Psychiatry, Massachusetts General Hospital</t>
  </si>
  <si>
    <t>Exercising Heart and Head in Managing Coronavirus Disease 2019 in Wuhan</t>
  </si>
  <si>
    <t>https://drive.google.com/open?id=1jnmMlyDB8ODKsV4WhHto0Z2Fi8lWAKEt</t>
  </si>
  <si>
    <t>Scottish Quality &amp; Safety fellows
University of Edimburg-NHS Scotland</t>
  </si>
  <si>
    <t>We will have to talk about dying: COVID 19</t>
  </si>
  <si>
    <t>https://drive.google.com/open?id=1VBDvYWfcIInYdP_oS9foJjdGSKCuA5iT</t>
  </si>
  <si>
    <t>SECPAL</t>
  </si>
  <si>
    <t>PLAN DE CONTINGENCIA</t>
  </si>
  <si>
    <t>SEMICYUC Y SEEIUC</t>
  </si>
  <si>
    <t>Plan de contingencia para los servicios de medicina intensiva frente a la pandemia de COVID-19</t>
  </si>
  <si>
    <t>https://drive.google.com/open?id=1RQGxWJgfQlfjcVgSH69rq-9-FKzD2Hd0</t>
  </si>
  <si>
    <t>ATENCIÓN AL PROFESIONAL</t>
  </si>
  <si>
    <t>Shanafelt T
JAMA. American Medical Association.</t>
  </si>
  <si>
    <t>Understanding and Addressing Sources of Anxiety Among Health Care Professionals During the COVID-19 Pandemic</t>
  </si>
  <si>
    <t>https://drive.google.com/open?id=1hEC83zXMm9aO8LbJyUG3JDzQDb86KjrM</t>
  </si>
  <si>
    <t>Societat Italiana CP</t>
  </si>
  <si>
    <t>World Health Organization</t>
  </si>
  <si>
    <t>Coronavirus disease (covid-19) outbreak: rights, roles and responsibilities Of health workers, including key considerations for occupational safety And health</t>
  </si>
  <si>
    <t>https://drive.google.com/open?id=1JBjRGC4alE_vz8JdiBjFQoq3s66ONSpG</t>
  </si>
  <si>
    <t xml:space="preserve">Unidad de Salud Mental y Uso de Sustancias, Organización Panamericana de la Salud (OPS/OMS) </t>
  </si>
  <si>
    <t>Protección de la salud mental y atención psicosocial en situaciones de epidemias</t>
  </si>
  <si>
    <t>https://drive.google.com/open?id=1T_MJYdRJ6dV5fAvc4PpBFA63EF1gtX24</t>
  </si>
  <si>
    <t>ATENCIÓN PSICOSOCIAL
IMPACTO PSICOLÓGICO</t>
  </si>
  <si>
    <t>Ping Wu et al.
La Revue canadienne de psychiatrie, vol 54, no 5, mai 2009</t>
  </si>
  <si>
    <t>The Psychological Impact of the SARS Epidemic on Hospital Employees in China: Exposure, Risk Perception, and Altruistic Acceptance of Risk</t>
  </si>
  <si>
    <t>https://drive.google.com/open?id=1L0VMRqdm1SLKiDF9EnCkTkwDezrej7ng</t>
  </si>
  <si>
    <t>INFORMACIÓN GENERAL</t>
  </si>
  <si>
    <t xml:space="preserve">ATENCIÓN PSICOSOCIAL
PROFESIONALES
CIUDADANIA
INFORMACIÓN GENERAL </t>
  </si>
  <si>
    <t>Servicios de Salud Mental de:
Hospital Universitario La Paz
Hospital Universitario Príncipe de Asturias
Hospital Infantil Universitario Niño Jesús</t>
  </si>
  <si>
    <t xml:space="preserve">Recursos para afrontar efectivamente y con calma la pandemia </t>
  </si>
  <si>
    <t>https://drive.google.com/open?id=1fQxUSfrDd437GhtxJQgFuj3zXtcskkBa</t>
  </si>
  <si>
    <t>Coronavirus COVID-19</t>
  </si>
  <si>
    <t>https://www.nejm.org/coronavirus?cid=DM88311&amp;bid=165326853</t>
  </si>
  <si>
    <t>ATENCIÓN PSICOSOCIAL
PROFESIONALES
TOMA DE DECISIONES ÉTICAS Y CLÍNICAS
SITUACIÓN DE ÚLTIMOS DÍAS</t>
  </si>
  <si>
    <t>ATENCIÓN PSICOSOCIAL 
PROFESIONALES
RECOMENDACIONES ÉTICAS
RECOMENDACIONES GENERALES</t>
  </si>
  <si>
    <t>ATENCIÓN PSICOSOCIAL
COMUNICACIÓN 
GESTIÓN ESTRÉS AGUDO 
FAMILIARES</t>
  </si>
  <si>
    <t>ATENCIÓN PSICOSOCIAL
AISLAMIENTO DOMICILIARIO
DEMENCIA
FAMILIARES</t>
  </si>
  <si>
    <t>AUTOCUIDADO
ATENCIÓN PSICOSOCIAL</t>
  </si>
  <si>
    <t>ATENCIÓN PSICOSOCIAL
AISLAMIENTO DOMICILIARIO
PERSONAS MAYORES
PREVENCIÓN</t>
  </si>
  <si>
    <t xml:space="preserve">ATENCIÓN PSICOSOCIAL
PROFESIONALES
</t>
  </si>
  <si>
    <t>ATENCIÓN PSICOSOCIAL
COMUNICACIÓN
PROFESIONALES
TOMA DE DECISIONES
UNIDAD DE CUIDADOS INTENSIVOS</t>
  </si>
  <si>
    <t>AUTOCUIDADO
ATENCIÓN PSICOSOCIAL
COMUNICACIONES DIFÍCILES
CONTROL DE SINTOMAS
PROFESIONALES
SITUACIÓN ÚLTIMOS DÍAS</t>
  </si>
  <si>
    <t>ADECUACIÓN DE LA INTENSIDAD ASISTENCIAL
ATENCIÓN ESPIRITUAL
ATENCIÓN PSICOSOCIAL
SITUACIÓN ÚLTIMOS DÍAS
RECOMENDACIONES GENERALES</t>
  </si>
  <si>
    <t>ATENCIÓN PSICOSOCIAL
PROFESIONALES
RECOMENDACIONES GENERALES</t>
  </si>
  <si>
    <t>ATENCION PSICOSOCIAL
COMUNICACIÓN
PROFESIONALES
TOMA DE DECISIONES</t>
  </si>
  <si>
    <t xml:space="preserve">ATENCIÓN PSICOSOCIAL
EPIDEMIOLOGIA SUFRIMIENTO
PRÁCTICA COMPASION </t>
  </si>
  <si>
    <t>ATENCIÓN PSICOSOCIAL
DUELO
RECOMENDACIONES GENERALES</t>
  </si>
  <si>
    <t>ATENCIÓN PSICOSOCIAL
AUTOCUIDADO
SOPORTE A LOS PROFESIONALES</t>
  </si>
  <si>
    <t>ATENCIÓN PSICOSOCIAL
COMUNICACIÓN TELEFÓNICA
SITUACIÓN DE ÚLTIMOS DÍAS</t>
  </si>
  <si>
    <t>ATENCIÓN PSICOSOCIAL
AISLAMIENTO HOSPITALARIO
COMUNICACION
PACIENTES Y FAMILIA</t>
  </si>
  <si>
    <t>ENLACE</t>
  </si>
  <si>
    <t>ESTADO DE ALARMA
DESESCALADA</t>
  </si>
  <si>
    <t>Gobierno de España
Agencia Estatal. Boletín Oficial del Estado (BOE)</t>
  </si>
  <si>
    <t>Boletín Oficial del Estado: domingo 3 de mayo de 2020, Núm. 123</t>
  </si>
  <si>
    <t>ASISTENCIA DOMICILIARIA
ATENCIÓN PSICOSOCIAL
AISLAMIENTO DOMICILIARIO
BIENESTAR EMOCIONAL
CUIDADORES
PROFESIONALES AUTÓNOMOS</t>
  </si>
  <si>
    <t>Ajuntament de Barcelona</t>
  </si>
  <si>
    <t>Serveis i recursos per cuidar la salut mental i emocional</t>
  </si>
  <si>
    <t>INCLUSIÓN
POBLACIÓN MIGRANTE
SOPORTE SOCIAL</t>
  </si>
  <si>
    <t>International Organization for Migration (IOM)
The UN Migration Agency
ADMin4all</t>
  </si>
  <si>
    <t>Information on COVID-19 Emergency</t>
  </si>
  <si>
    <t>AUTOCUIDADO
GRUPO APOYO PSICOLÓGICO
TELÉFONO Y CONTACTO PARA APOYO</t>
  </si>
  <si>
    <t>Hospital Universitario Infanta Sofía</t>
  </si>
  <si>
    <t>Cuídate para cuidar de todos</t>
  </si>
  <si>
    <t>DUELO
NIÑOS Y ADOLESCENTES
TELÉFONO Y CONTACTO PARA APOYO</t>
  </si>
  <si>
    <t>Acompañando a nuestros niños y adolescentes en el duelo en tiempos de COVID-19</t>
  </si>
  <si>
    <t>ADULTOS
DUELO
TELÉFONO Y CONTACTO PARA APOYO</t>
  </si>
  <si>
    <t>Afrontando la pérdida de tu ser querido en tiempos de COVID-19</t>
  </si>
  <si>
    <t>ASISTENCIA ONLINE Y TELEFÓNICA
FAMILIA
PACIENTE ONCOLÓGICO</t>
  </si>
  <si>
    <t>FEFOC</t>
  </si>
  <si>
    <t>En tiempos del coronavirus</t>
  </si>
  <si>
    <t>ATENCIÓN PSICOSOCIAL
ENFERMEDADES RARAS
PROFESIONALES</t>
  </si>
  <si>
    <t>Federación Española de Enfermedades Raras</t>
  </si>
  <si>
    <t>Las enfermedades raras, en casa</t>
  </si>
  <si>
    <t>MEDIDAS PREVENTIVAS Y DE CONTENCIÓN
LEVANTAMIENTO ESTADO ALARMA
CONSEJOS SALIDA CONTROLADA</t>
  </si>
  <si>
    <t>GenCat
Departament Interior</t>
  </si>
  <si>
    <t>Fases de confinament</t>
  </si>
  <si>
    <t>ADECUANCIÓN DE LA INTENSIDAD ASISTENCIAL
ATENCIÓN PSICOSOCIAL
CUIDADOS PALIATIVOS
PRIORIZACIÓN DE RECURSOS
TOMA DE DECISIONES</t>
  </si>
  <si>
    <t>Institut Borja de Bioètica. Universitat Ramon Llull</t>
  </si>
  <si>
    <t>Protocolos y recomendaciones</t>
  </si>
  <si>
    <t>MANEJO SÍNTOMAS
PROFESIONALES</t>
  </si>
  <si>
    <t xml:space="preserve">NICE NHS
BMJ 2020; 369 m1461 
</t>
  </si>
  <si>
    <t>Managing COVID-19 symptoms (including at the end of life) in the community: summary of NICE guidelines</t>
  </si>
  <si>
    <t>ATENCIÓN PSICOSOCIAL
CONTROL DE SINTOMAS
PROFESIONALES</t>
  </si>
  <si>
    <t>Lovell N, Maddocks M, Etkind SN, Taylor K, Carey I, Vora V, Marsh L, Higginson IJ, Prentice W, Edmonds P, Sleeman KE, Journal of Pain and Symptom Management (2020)</t>
  </si>
  <si>
    <t>Characteristics, symptom management and outcomes of 101 patients with COVID-19 referred for hospital palliative care</t>
  </si>
  <si>
    <t>ATENCIÓN PSICOSOCIAL
ADECUACIÓN DE LA INTENSIDAD DE LA INTERVENCIÓN
PLANIFICACIÓN DE LA ATENCIÓN
PROFESIONALES
TOMA DE DECISIONES</t>
  </si>
  <si>
    <t>Radbruch L et al. 
The Lancet April, 22 2020</t>
  </si>
  <si>
    <t>The key role of palliative care in response to the COVID-19 tsunami of suffering</t>
  </si>
  <si>
    <t>Arya Amit  et al. 
CMAJ 2020. doi: 10.1503/cmaj.200465; early-released March 31, 2020</t>
  </si>
  <si>
    <t>Red de Cuidados paliativos de Andalucía (REDPAL)</t>
  </si>
  <si>
    <t>ATENCIÓN AL DUELO
ATENCIÓN PSICOSOCIAL
CIUDADANIA</t>
  </si>
  <si>
    <t>SJD Parc Sanitari Sant Joan de Déu Barcelona</t>
  </si>
  <si>
    <t>Dol: Consells per afrontar la pèrdua d'un ésser estimat</t>
  </si>
  <si>
    <t>Guía de acompañamiento al duelo COVID-19 (2ª Ed) Abril 2020</t>
  </si>
  <si>
    <t>Explicación a los niños del COVID-19: Hola soy un virus primo de la gripa y el resfriado y me llamo Coronavirus</t>
  </si>
  <si>
    <t xml:space="preserve">ATENCIÓN VIRTUAL
INTERVENCIONES PSICOSOCIALES
PLANIFICACIÓN DE LA ATENCIÓN
SALUD MENTAL
SOPORTA AL PROFESIONAL
</t>
  </si>
  <si>
    <t>Jun Zhang, Weili Wu, Xin Zhao, and Wei Zhang.
Precision Clinical Medicine, 3(1), 2020, 3–8</t>
  </si>
  <si>
    <t>Recommended psychological crisis intervention response to the 2019 novel coronavirus pneumonia outbreak in China: a model of West China Hospital</t>
  </si>
  <si>
    <t>PLANIFICACIÓN ESTRATÉGICA DE LA ATENCIÓN
PREVENCIÓN
PROFESIONALES SANITARIOS
SALUD MENTAL</t>
  </si>
  <si>
    <t xml:space="preserve">Victor J. Dzau, M.D., Darrell Kirch, M.D., and Thomas Nasca, M.D.
The New England Journal of Medicine.
Downloaded from nejm.org on May 14, 2020. </t>
  </si>
  <si>
    <t>Preventing a Parallel Pandemic. A National Strategy to Protect Clinicians’ Well-Being</t>
  </si>
  <si>
    <t>ESTRATEEGIAS DE AFRONTAMIENTO
FORMACIÓN EN COMUNICACIÓN
PROFESIONALES SALNITARIOS
SALUD MENTAL</t>
  </si>
  <si>
    <t>José Joaquín Mira1*, Irene Carrillo, Susana Lorenzo, Lena Ferrús, Carmen Silvestre, Pastora Pérez-Pérez, Guadalupe Olivera, Fuencisla Iglesias, Elena Zavala, José Ángel Maderuelo-Fernández, Julián Vitaller2, Roberto Nuño-Solinís, Pilar Astier1and on behalf of the Research Group on Second and Third Victims.
Mira et al. BMC Health Services Research (2015) 15:151
DOI 10.1186/s12913-015-0790-7</t>
  </si>
  <si>
    <t>The aftermath of adverse events in Spanish primary care and hospital health professionals</t>
  </si>
  <si>
    <t>PLANIFICACIÓN EN LA ATENCIÓN
PROFESIONALES DE LA SALUD
SALUD MENTAL</t>
  </si>
  <si>
    <t>The mental health of medical workers in Wuhan, China dealing with the 2019 novel coronavirus</t>
  </si>
  <si>
    <t>PLANIFICACIÓN DE LA ATENCIÓN
PROFESIONALES DE LA SALUD
SALUD MENTAL</t>
  </si>
  <si>
    <t xml:space="preserve">Qiongni Chen, Mining Liang, Yamin Li, Jincai Guo, Dongxue Fei, Ling Wang, Li He, Caihua Sheng, Yiwen Cai, Xiaojuan Li, Jianjian Wang, Zhanzhou Zhang. The lancet. Vol 7 April 2020 </t>
  </si>
  <si>
    <t>Mental health care for medical staff in China during the COVID-19 outbreak</t>
  </si>
  <si>
    <t>PLANIFICACIÓN DE LA ATENCIÓN
PROFESIONALES SANITARIOS
SALUD MENTAL
SALUD PÚBLICA</t>
  </si>
  <si>
    <t>Anjana Rao Kavoora, Kripa Chakravarthya , Thomas John
Asian Journal of Psychiatry Volume 51, June 2020, 102074</t>
  </si>
  <si>
    <t>Remote consultations in the era of COVID-19 pandemic: Preliminary experience in a regional Australian public acute mental health care setting</t>
  </si>
  <si>
    <t>PLANIFICACIÓN DE LA ATENCIÓN
PROFESIONALES SANITARIOS
SALUD PÚBLICA
SALUD MENTAL</t>
  </si>
  <si>
    <t xml:space="preserve">Wen Li, Yuan Yang, Zi-Han Liu1, Yan-Jie Zhao, Qinge Zhang, Ling Zhang, Teris Cheung, Yu-Tao Xiang. International Journal of Biological Sciences 2020; 16(10): 1732-1738. </t>
  </si>
  <si>
    <t>Progression of Mental Health Services during the COVID-19 Outbreak in China</t>
  </si>
  <si>
    <t>ATENCIÓN PSICOSOCIAL
ENFERMERAS
PROFESIONALES SANITARIOS
SALUT MENTAL</t>
  </si>
  <si>
    <t xml:space="preserve">Long Huang, Fuming Xu, Hairong Liu
medRxiv March 8, 2020. preprint </t>
  </si>
  <si>
    <t>Emotional responses and coping strategies of nurses and nursing college students during COVID-19 outbreak</t>
  </si>
  <si>
    <t xml:space="preserve">ATENCIÓN PSICOSOCIAL
DEMENCIA
</t>
  </si>
  <si>
    <t xml:space="preserve">Aida Suárez-González, Gill Livingston y Adelina Comas Herrera
International Long-term care policy network </t>
  </si>
  <si>
    <t>The impact of the COVID-19 pandemic on people living with dementia in UK – Resources to support community and institutional Long-Term Care responses to COVID-19</t>
  </si>
  <si>
    <t>ATENCIÓN PSICOSOCIAL
PROFESIONALES SANITARIOS
SALUT MENTAL</t>
  </si>
  <si>
    <t xml:space="preserve">Yuhong Dai et al.
medRxiv preprint doi.org/10.1101/2020.03.03.20030874.
March 6, 2020. </t>
  </si>
  <si>
    <t>Psychological impact of the coronavirus disease 2019 (COVID-19) outbreak on healthcare workers in China</t>
  </si>
  <si>
    <t>Zhenyu Li, et al., Brain, Behavior, and Immunity,
Elsevier. March 7, 2020.</t>
  </si>
  <si>
    <t>Vicarious traumatization in the general public, members, and non-members of medical teams aiding in COVID-19 control</t>
  </si>
  <si>
    <t>Yu-Tao Xiang et al. 
The Lancet February 4, 2020.</t>
  </si>
  <si>
    <t>Timely mental health care for the 2019 novel coronavirus outbreak is urgently needed</t>
  </si>
  <si>
    <t>Zhu Z et al.
medRxiv preprint February 23, 2020.</t>
  </si>
  <si>
    <t>COVID-19 in Wuhan: Immediate Psychological Impact on 5062 Health Workers</t>
  </si>
  <si>
    <t>ATENCIÓN PSICOSOCIAL
CUIDADORES
PLANIFICACIÓN DE LA ATENCIÓN
TRATAMIENTOS</t>
  </si>
  <si>
    <t>Bowers B, Pollock K, Barclay S
BMJ 2020;369:m1615  (Published 24 April 2020)</t>
  </si>
  <si>
    <t>Administration of end-of-life drugs by family caregivers during covid-19 pandemic</t>
  </si>
  <si>
    <t>ATENCIÓN PSICOSOCIAL
PROFESIONALES SANITARIOS
SALUD MENTAL</t>
  </si>
  <si>
    <t xml:space="preserve">Liua N et al.
Elsevier. Psychiatry Research Vol 287, May,  2020 </t>
  </si>
  <si>
    <t>Prevalence and predictors of PTSS during COVID-19 outbreak in China hardest-hit areas: Gender differences matter</t>
  </si>
  <si>
    <t>EPIDEMIOLOGIA</t>
  </si>
  <si>
    <t>Wang C, Horby P W, Hayden F G,
 Gao G F.
The Lancet. Vol 395 February 15, 2020</t>
  </si>
  <si>
    <t>A novel coronavirus outbreak of global health concern</t>
  </si>
  <si>
    <t>ATENCIÓN PSICOSOCIAL
CUARENTENA
SALUD MENTAL</t>
  </si>
  <si>
    <t>Seon-Cheol and Yong Chon 
Korean Neuropsychiatric association
Psychiatry Investig 2020;17(2):85-86</t>
  </si>
  <si>
    <t>Mental Health Care Measures in Response to the 2019 Novel Coronavirus Outbreak in Korea</t>
  </si>
  <si>
    <t>CONTROL DE SÍNTOMAS
FLUJOGRAMA
TOMA DE DECISIONES</t>
  </si>
  <si>
    <t xml:space="preserve">Servicio de medicina Preventiva Fundación Jiménez Díaz
</t>
  </si>
  <si>
    <t>Flujograma</t>
  </si>
  <si>
    <t>MORTALIDAD
PERSONAS MAYORES
SINTOMATOLOGÍA</t>
  </si>
  <si>
    <t xml:space="preserve">Shahid Z et al. The Journal American Geriatrics Society 00:1-4, 2020 </t>
  </si>
  <si>
    <t>COVID-19 and Older Adults: What We Know</t>
  </si>
  <si>
    <t>ATENCIÓN PSICOSOCIAL
AUTOCUIDADO
COMUNICACIÓN
CONTROL DE SÍNTOMAS
SITUACIÓN DE ÚLTIMOS DÍAS</t>
  </si>
  <si>
    <t xml:space="preserve">Equipo de Soporte Hospitalario y Atención Paliativa (ESHAP), Comité de Ética Asistencial, Gerencia y Equipo Directivo del Hospital de Manacor
</t>
  </si>
  <si>
    <t>Guía de apoyo clínico en toma de decisiones, control sintomático y acompañamiento en situaciones COVID-19</t>
  </si>
  <si>
    <t>USO MASCARILLAS</t>
  </si>
  <si>
    <t>EPiEch Vigilancia epidemiológica
Prevención de la infección</t>
  </si>
  <si>
    <t>L’ús incorrecte de les mascaretes i dels guants comporta un alt risc de contaminació</t>
  </si>
  <si>
    <t>AUTOCUIDADO DEL PROFESIONALES
ATENCIÓN PSICOSOCIAL</t>
  </si>
  <si>
    <t>WEB RWCURSOS
PUBLICACIONES
DOCUMENTOS
SESIONES ON-LINE</t>
  </si>
  <si>
    <t xml:space="preserve">SEMICYUC </t>
  </si>
  <si>
    <t>Registro Nacional del paciente crítico con COVID</t>
  </si>
  <si>
    <t>The New England Journal of Medicine web</t>
  </si>
  <si>
    <t>PROFESIONALES
CUIDADOS PALIATIVOS
TOMA DECISIONES</t>
  </si>
  <si>
    <t xml:space="preserve">Dr. Manuel J. Mejías (Abril, 20202) </t>
  </si>
  <si>
    <t>Algoritmo rápido de decisiones para pacientes paliativos al final de la vida en tiempos de COVID19</t>
  </si>
  <si>
    <t>Lijun Kang, Yi Li, Shaohua Hu, Min Chen, Can Yang, Bing Xiang Yang, Ying Wang, Jianbo Hu, Jianbo Lai, Xiancang Ma, Jun Chen, Lili Guan, Gaohua Wang, Hong Ma, *Zhongchun Liu
www.thelancet.com/psychiatry Vol 7 March 2020. Published Online February 5, 2020 https://doi.org/10.1016/</t>
  </si>
  <si>
    <t>Columna1</t>
  </si>
  <si>
    <t>Columna2</t>
  </si>
  <si>
    <t>Columna12</t>
  </si>
  <si>
    <t>Sitio web</t>
  </si>
  <si>
    <t>Sitio web asistencia telefónica profesional 900670770</t>
  </si>
  <si>
    <t>Vídeo</t>
  </si>
  <si>
    <t>Información y teléfono</t>
  </si>
  <si>
    <t>App</t>
  </si>
  <si>
    <t xml:space="preserve">Sitio web </t>
  </si>
  <si>
    <t>Guía</t>
  </si>
  <si>
    <t>Infografía</t>
  </si>
  <si>
    <t xml:space="preserve">Manual </t>
  </si>
  <si>
    <t xml:space="preserve">Ficha </t>
  </si>
  <si>
    <t>(en blanco)</t>
  </si>
  <si>
    <t>https://www.boe.es/boe/dias/2020/05/03/</t>
  </si>
  <si>
    <t>https://drive.google.com/open?id=14tf-8T2_tC7CMpmfs1RxMYx8dhfE1B-B</t>
  </si>
  <si>
    <t>https://drive.google.com/open?id=1uM5Whi7LCSoopTrMFwkKXTBAH6fdnBxv</t>
  </si>
  <si>
    <t>https://admin4all.eu/news/covid-19-information-leaflet-for-migrant-population/</t>
  </si>
  <si>
    <t>https://drive.google.com/open?id=1sCSy2KJFGb9-g1iAjMfWfI-oF1Tl41PN</t>
  </si>
  <si>
    <t>https://drive.google.com/open?id=164ohgsvtbPp16MxiAM0Q9PUo3a7-jhTk</t>
  </si>
  <si>
    <t>https://drive.google.com/open?id=1VlYkY_FJDQgHMp-qiBH8JgdqGG7kq-k-</t>
  </si>
  <si>
    <t>https://drive.google.com/open?id=1x8lXMM_BnJmz1sa1GE2zePh5uGsJf5bt</t>
  </si>
  <si>
    <t>https://enfermedades-raras.org/</t>
  </si>
  <si>
    <t>https://interior.gencat.cat/ca/arees_dactuacio/proteccio_civil/consells_autoproteccio_emergencia/malalties-transmissibles-emergents-amb-potencial-alt-risc-/fases-de-confinament/</t>
  </si>
  <si>
    <t>https://www.iborjabioetica.url.edu/es/protocolos-y-recomendaciones</t>
  </si>
  <si>
    <t>https://drive.google.com/open?id=1AckilRFtyWLzELYwMBz6CbtR214Cgqy8</t>
  </si>
  <si>
    <t>https://drive.google.com/open?id=1Eu9LtkKioyrfCA4I4dccaxuX0fakQ3pt</t>
  </si>
  <si>
    <t>https://drive.google.com/open?id=1z4X1f2RAanW-7kNxSI5hwC8_ytMQZ4fQ</t>
  </si>
  <si>
    <t>https://www.redpal.es/cuidados-paliativos-y-coronavirus/</t>
  </si>
  <si>
    <t>https://drive.google.com/open?id=1sqkdDLMehqZOXE-HFQfRnKMRqoZLF9VC</t>
  </si>
  <si>
    <t>https://drive.google.com/open?id=1sG1cKx7nF_baXyqPOhvxNDBxF45d-8qC</t>
  </si>
  <si>
    <t>https://drive.google.com/open?id=1PF-dPf5oZhuI2j6FbNxs1Glqx6mZ8Jk5</t>
  </si>
  <si>
    <t>https://drive.google.com/open?id=1EK_X9vFN0VdYIoTOxxt_fuxzN5eZjqHh</t>
  </si>
  <si>
    <t>https://drive.google.com/open?id=1FYgK8qko0xXtNI5FmhiedC5pScybDjCx</t>
  </si>
  <si>
    <t>https://drive.google.com/open?id=1uEm6vwjF5XmG40KyivuEEKTgMnRPO3Wk</t>
  </si>
  <si>
    <t>https://drive.google.com/open?id=1w-fXVU99CAwRzXBRDfkDAANkeCUoo7tH</t>
  </si>
  <si>
    <t>https://drive.google.com/open?id=1HABb30TJTc9RQcewMTrEd02Vpxo0pBQA</t>
  </si>
  <si>
    <t>https://drive.google.com/open?id=12vLptV9JDpRDqUvM4QQ4MJTFW7Z5hSaR</t>
  </si>
  <si>
    <t>https://drive.google.com/open?id=1kgKSxv8Qj6JdEnd4kcSGVTcEYDqmK_Dz</t>
  </si>
  <si>
    <t>https://ltccovid.org/2020/05/03/report-the-impact-of-the-covid-19-pandemic-on-people-living-with-dementia-in-uk/</t>
  </si>
  <si>
    <t>https://drive.google.com/open?id=1INBjwaw-un-ZWd8NVX9wd1NQg1P79aSh</t>
  </si>
  <si>
    <t>https://drive.google.com/open?id=14DygWCPIlcwme5jhUlv0YKJtmjqDhfVt</t>
  </si>
  <si>
    <t>https://drive.google.com/open?id=1PTd4mmoEzcdcMtNm9V-zlxcZpTDhpOA_</t>
  </si>
  <si>
    <t>https://drive.google.com/open?id=16Lu8S1EjATQAAnKHgxtzXngCGu6hE-BY</t>
  </si>
  <si>
    <t>https://drive.google.com/open?id=1nGF6FQVOJdknpnIKpYugD8T_QjKPZr9o</t>
  </si>
  <si>
    <t>https://drive.google.com/open?id=1Fv-mS4h3xSABwVq81xi-NFWPW0qpwqw9</t>
  </si>
  <si>
    <t>https://drive.google.com/open?id=1m7LKkfA3RmmGOmhIsBbIGVr4TB5-imn7</t>
  </si>
  <si>
    <t>https://drive.google.com/open?id=1pboXBBbd9z8mavC1YVoa2NY6Y0VBSyXQ</t>
  </si>
  <si>
    <t>https://drive.google.com/open?id=1t_EN7Vn9rnEAJ8LHoEZqk1wNOBCpODkm</t>
  </si>
  <si>
    <t>https://drive.google.com/open?id=1Qh88D5i1ZXn7rr_mgkay7qGXgFkWmjMK</t>
  </si>
  <si>
    <t>https://drive.google.com/open?id=1NkCbgWKGki0bPmx048a-q1orjx751YLF</t>
  </si>
  <si>
    <t>https://drive.google.com/open?id=1yDS-qEwY0WOPyT3ozImHbvwIaNQBAD36</t>
  </si>
  <si>
    <t>https://www.camh.ca/-/media/files/camh_covid19_infosheet-talking_to_kids-pdf.pdf?la=en&amp;hash=59AC3799BC481EC9238ECD9044A98B40C5CEA253.</t>
  </si>
  <si>
    <t>https://semicyuc.org/covid-19/</t>
  </si>
  <si>
    <t>http://www.ics.ac.uk/</t>
  </si>
  <si>
    <t>https://drive.google.com/open?id=1GfxWKm5LKjXNFB2QBq72H2u9Gmg6mubn</t>
  </si>
  <si>
    <t>TIPO DE DOCUMENTO</t>
  </si>
  <si>
    <t>ANSIEDAD
DEPRESIÓN
ESTRES
ESTUDIO TRANSVERSAL
INSOMNIO
PROFESIONALES ASISTENCIALES
SALUD MENTAL</t>
  </si>
  <si>
    <t>Rodolfo Rossi, Valentina Socci, Francesca Pacitti, Giorgio Di Lorenzo, Antinisca Di Marco, Alberto Siracusano, Alessandro Rossi.
JAMA Network Open. 2020;3(5):e2010185. doi:10.1001/jamanetworkopen.2020.10185 (Reprinted)</t>
  </si>
  <si>
    <t>Mental Health Outcomes Among Frontline and Second-Line Health Care Workers During the Coronavirus Disease 2019 (COVID-19) Pandemic in Italy</t>
  </si>
  <si>
    <t>ATENCIÓN PSICOSOCIAL
CIUDADANIA
DERECHOS HUMANOS
DESIGUALDAD
ÉTICA
VALORES SOCIALES</t>
  </si>
  <si>
    <t>Grupo de trabajo: Goicoetxea M, Aza J, Zubanobeaskoetxea L, Castells C, Rubio C, Bao A et al.</t>
  </si>
  <si>
    <t>¿La salud de quién estamos defendiendo? Desigualdades sociales y sanitarias en tiempos de pandemia.</t>
  </si>
  <si>
    <t>ASPECOS ÉTICOS Y LEGALES
ATENCIÓN PSICOSOCIAL
COMUNIDAD
DERECHOS HUMANOS 
ENFERMEDAD AVANZADA
PROFESIONALES</t>
  </si>
  <si>
    <t>Lisa, Schwartz, Diederik Loman, Ebtesam Ahmed.
Worldwide Hospice Palliative Care Alliance (WHPCA)</t>
  </si>
  <si>
    <t>Acces to palliative Care during the COVID-19. Pandemic: Ethical and legal aspects</t>
  </si>
  <si>
    <t>Webinario</t>
  </si>
  <si>
    <t>https://drive.google.com/file/d/1MjcOHyAKH6v_qd5lwqaBtnUVyGN08hrS/view</t>
  </si>
  <si>
    <t>https://drive.google.com/file/d/1GleR0M9fvQUYhcibXykooFk68xqdtxYR/view</t>
  </si>
  <si>
    <t>https://drive.google.com/file/d/1JT_p3NOoybdw7A74zCt0LPf3JCc-SED1/view</t>
  </si>
  <si>
    <t xml:space="preserve">Documento </t>
  </si>
  <si>
    <t xml:space="preserve">Infografía </t>
  </si>
  <si>
    <t xml:space="preserve">Artículo </t>
  </si>
  <si>
    <t xml:space="preserve">Artículo prensa </t>
  </si>
  <si>
    <t xml:space="preserve">Flujograma </t>
  </si>
  <si>
    <t xml:space="preserve">Díptico </t>
  </si>
  <si>
    <t xml:space="preserve">Protocolo </t>
  </si>
  <si>
    <t xml:space="preserve">Guía </t>
  </si>
  <si>
    <t xml:space="preserve">Documentos </t>
  </si>
  <si>
    <t xml:space="preserve">PPT </t>
  </si>
  <si>
    <t xml:space="preserve">Capítulo </t>
  </si>
  <si>
    <t>ATENCIÓN PSICOSOCIAL</t>
  </si>
  <si>
    <t>tipo</t>
  </si>
  <si>
    <t>subtipo</t>
  </si>
  <si>
    <t>CONTROL DE SINTOMAS</t>
  </si>
  <si>
    <t>numero</t>
  </si>
  <si>
    <t>ESTADO DE ALARMA</t>
  </si>
  <si>
    <t xml:space="preserve">EVOLUCIÓN COVID-19
</t>
  </si>
  <si>
    <t>ESTADÍSTICA ESPAÑA</t>
  </si>
  <si>
    <t>Etiquetas de fila</t>
  </si>
  <si>
    <t>TOMA DE DECISIONES ÉTICAS Y CLÍNICAS</t>
  </si>
  <si>
    <t>DESESCALADA</t>
  </si>
  <si>
    <t>CLASIFICACIÓN TIPOLOGÍA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</si>
</sst>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Arial"/>
    </font>
    <font>
      <b/>
      <sz val="12"/>
      <color rgb="FFFFFFFF"/>
      <name val="Calibri"/>
      <family val="2"/>
    </font>
    <font>
      <sz val="11"/>
      <name val="Arial"/>
      <family val="2"/>
    </font>
    <font>
      <b/>
      <sz val="14"/>
      <color rgb="FFFFFFFF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CC0000"/>
      <name val="Calibri"/>
      <family val="2"/>
    </font>
    <font>
      <u/>
      <sz val="11"/>
      <color rgb="FF0000FF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FF"/>
      <name val="Arial"/>
      <family val="2"/>
    </font>
    <font>
      <u/>
      <sz val="12"/>
      <color rgb="FF0000FF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Roboto"/>
    </font>
    <font>
      <u/>
      <sz val="12"/>
      <color rgb="FF0000FF"/>
      <name val="Arial"/>
      <family val="2"/>
    </font>
    <font>
      <sz val="12"/>
      <color theme="1"/>
      <name val="Calibri"/>
      <family val="2"/>
    </font>
    <font>
      <u/>
      <sz val="12"/>
      <color rgb="FF0000FF"/>
      <name val="Arial"/>
      <family val="2"/>
    </font>
    <font>
      <u/>
      <sz val="12"/>
      <color rgb="FF0000FF"/>
      <name val="Arial"/>
      <family val="2"/>
    </font>
    <font>
      <sz val="12"/>
      <color rgb="FF1C1C1C"/>
      <name val="Calibri"/>
      <family val="2"/>
    </font>
    <font>
      <u/>
      <sz val="12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Calibri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u/>
      <sz val="11"/>
      <color theme="10"/>
      <name val="Arial"/>
      <family val="2"/>
    </font>
    <font>
      <sz val="8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2"/>
      <color rgb="FF1155CC"/>
      <name val="Arial"/>
      <family val="2"/>
    </font>
    <font>
      <b/>
      <sz val="11"/>
      <color theme="0"/>
      <name val="Arial"/>
      <family val="2"/>
    </font>
    <font>
      <b/>
      <sz val="15"/>
      <color theme="0"/>
      <name val="Calibri"/>
      <family val="2"/>
      <scheme val="minor"/>
    </font>
    <font>
      <sz val="11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E6B8AF"/>
        <bgColor rgb="FFE6B8AF"/>
      </patternFill>
    </fill>
    <fill>
      <patternFill patternType="solid">
        <fgColor rgb="FFDD7E6B"/>
        <bgColor rgb="FFDD7E6B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E69138"/>
        <bgColor rgb="FFE6913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ck">
        <color rgb="FF000000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rgb="FF000000"/>
      </right>
      <top style="thin">
        <color theme="4" tint="0.39997558519241921"/>
      </top>
      <bottom/>
      <diagonal/>
    </border>
    <border>
      <left/>
      <right style="thin">
        <color rgb="FF000000"/>
      </right>
      <top/>
      <bottom style="thin">
        <color theme="4" tint="0.39997558519241921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36" fillId="0" borderId="0" applyNumberFormat="0" applyFill="0" applyBorder="0" applyAlignment="0" applyProtection="0"/>
    <xf numFmtId="0" fontId="34" fillId="0" borderId="0"/>
    <xf numFmtId="0" fontId="38" fillId="0" borderId="25" applyNumberFormat="0" applyFill="0" applyAlignment="0" applyProtection="0"/>
  </cellStyleXfs>
  <cellXfs count="26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vertical="top"/>
    </xf>
    <xf numFmtId="0" fontId="5" fillId="5" borderId="9" xfId="0" applyFont="1" applyFill="1" applyBorder="1" applyAlignment="1">
      <alignment horizontal="center" vertical="top"/>
    </xf>
    <xf numFmtId="0" fontId="7" fillId="6" borderId="9" xfId="0" applyFont="1" applyFill="1" applyBorder="1" applyAlignment="1">
      <alignment vertical="top" wrapText="1"/>
    </xf>
    <xf numFmtId="0" fontId="6" fillId="7" borderId="9" xfId="0" applyFont="1" applyFill="1" applyBorder="1" applyAlignment="1">
      <alignment vertical="top" wrapText="1"/>
    </xf>
    <xf numFmtId="0" fontId="8" fillId="0" borderId="0" xfId="0" applyFont="1" applyAlignment="1"/>
    <xf numFmtId="0" fontId="10" fillId="0" borderId="0" xfId="0" applyFont="1" applyAlignment="1"/>
    <xf numFmtId="0" fontId="7" fillId="8" borderId="9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12" fillId="5" borderId="9" xfId="0" applyFont="1" applyFill="1" applyBorder="1" applyAlignment="1">
      <alignment horizontal="center" vertical="top"/>
    </xf>
    <xf numFmtId="0" fontId="11" fillId="6" borderId="9" xfId="0" applyFont="1" applyFill="1" applyBorder="1" applyAlignment="1">
      <alignment vertical="top" wrapText="1"/>
    </xf>
    <xf numFmtId="0" fontId="13" fillId="7" borderId="9" xfId="0" applyFont="1" applyFill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" fillId="4" borderId="12" xfId="0" applyFont="1" applyFill="1" applyBorder="1" applyAlignment="1">
      <alignment vertical="top"/>
    </xf>
    <xf numFmtId="0" fontId="5" fillId="5" borderId="13" xfId="0" applyFont="1" applyFill="1" applyBorder="1" applyAlignment="1">
      <alignment horizontal="center" vertical="top"/>
    </xf>
    <xf numFmtId="0" fontId="16" fillId="4" borderId="8" xfId="0" applyFont="1" applyFill="1" applyBorder="1" applyAlignment="1">
      <alignment vertical="top"/>
    </xf>
    <xf numFmtId="0" fontId="7" fillId="6" borderId="13" xfId="0" applyFont="1" applyFill="1" applyBorder="1" applyAlignment="1">
      <alignment vertical="top" wrapText="1"/>
    </xf>
    <xf numFmtId="0" fontId="11" fillId="8" borderId="9" xfId="0" applyFont="1" applyFill="1" applyBorder="1" applyAlignment="1">
      <alignment vertical="top" wrapText="1"/>
    </xf>
    <xf numFmtId="0" fontId="6" fillId="7" borderId="13" xfId="0" applyFont="1" applyFill="1" applyBorder="1" applyAlignment="1">
      <alignment vertical="top" wrapText="1"/>
    </xf>
    <xf numFmtId="0" fontId="7" fillId="10" borderId="13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13" fillId="5" borderId="9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vertical="top" wrapText="1"/>
    </xf>
    <xf numFmtId="0" fontId="17" fillId="2" borderId="0" xfId="0" applyFont="1" applyFill="1" applyAlignment="1"/>
    <xf numFmtId="0" fontId="18" fillId="0" borderId="10" xfId="0" applyFont="1" applyBorder="1" applyAlignment="1">
      <alignment vertical="top" wrapText="1"/>
    </xf>
    <xf numFmtId="0" fontId="19" fillId="6" borderId="13" xfId="0" applyFont="1" applyFill="1" applyBorder="1" applyAlignment="1">
      <alignment vertical="top" wrapText="1"/>
    </xf>
    <xf numFmtId="0" fontId="7" fillId="11" borderId="13" xfId="0" applyFont="1" applyFill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6" fillId="5" borderId="13" xfId="0" applyFont="1" applyFill="1" applyBorder="1" applyAlignment="1">
      <alignment horizontal="center" vertical="top"/>
    </xf>
    <xf numFmtId="0" fontId="19" fillId="11" borderId="13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12" borderId="13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19" fillId="13" borderId="13" xfId="0" applyFont="1" applyFill="1" applyBorder="1" applyAlignment="1">
      <alignment vertical="top" wrapText="1"/>
    </xf>
    <xf numFmtId="0" fontId="7" fillId="13" borderId="13" xfId="0" applyFont="1" applyFill="1" applyBorder="1" applyAlignment="1">
      <alignment vertical="top" wrapText="1"/>
    </xf>
    <xf numFmtId="0" fontId="22" fillId="6" borderId="13" xfId="0" applyFont="1" applyFill="1" applyBorder="1" applyAlignment="1">
      <alignment vertical="top" wrapText="1"/>
    </xf>
    <xf numFmtId="0" fontId="19" fillId="15" borderId="13" xfId="0" applyFont="1" applyFill="1" applyBorder="1" applyAlignment="1">
      <alignment vertical="top" wrapText="1"/>
    </xf>
    <xf numFmtId="0" fontId="7" fillId="15" borderId="13" xfId="0" applyFont="1" applyFill="1" applyBorder="1" applyAlignment="1">
      <alignment vertical="top" wrapText="1"/>
    </xf>
    <xf numFmtId="0" fontId="7" fillId="16" borderId="13" xfId="0" applyFont="1" applyFill="1" applyBorder="1" applyAlignment="1">
      <alignment vertical="top" wrapText="1"/>
    </xf>
    <xf numFmtId="0" fontId="19" fillId="16" borderId="13" xfId="0" applyFont="1" applyFill="1" applyBorder="1" applyAlignment="1">
      <alignment vertical="top" wrapText="1"/>
    </xf>
    <xf numFmtId="0" fontId="6" fillId="5" borderId="0" xfId="0" applyFont="1" applyFill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16" borderId="0" xfId="0" applyFont="1" applyFill="1" applyAlignment="1">
      <alignment vertical="top" wrapText="1"/>
    </xf>
    <xf numFmtId="0" fontId="19" fillId="2" borderId="13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7" fillId="17" borderId="13" xfId="0" applyFont="1" applyFill="1" applyBorder="1" applyAlignment="1">
      <alignment vertical="top" wrapText="1"/>
    </xf>
    <xf numFmtId="0" fontId="5" fillId="7" borderId="13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24" fillId="7" borderId="14" xfId="0" applyFont="1" applyFill="1" applyBorder="1" applyAlignment="1">
      <alignment vertical="top" wrapText="1"/>
    </xf>
    <xf numFmtId="0" fontId="19" fillId="2" borderId="13" xfId="0" applyFont="1" applyFill="1" applyBorder="1" applyAlignment="1">
      <alignment vertical="top" wrapText="1"/>
    </xf>
    <xf numFmtId="0" fontId="1" fillId="4" borderId="16" xfId="0" applyFont="1" applyFill="1" applyBorder="1" applyAlignment="1">
      <alignment vertical="top"/>
    </xf>
    <xf numFmtId="0" fontId="6" fillId="5" borderId="17" xfId="0" applyFont="1" applyFill="1" applyBorder="1" applyAlignment="1">
      <alignment horizontal="center" vertical="top"/>
    </xf>
    <xf numFmtId="0" fontId="7" fillId="6" borderId="17" xfId="0" applyFont="1" applyFill="1" applyBorder="1" applyAlignment="1">
      <alignment vertical="top" wrapText="1"/>
    </xf>
    <xf numFmtId="0" fontId="6" fillId="7" borderId="17" xfId="0" applyFont="1" applyFill="1" applyBorder="1" applyAlignment="1">
      <alignment vertical="top" wrapText="1"/>
    </xf>
    <xf numFmtId="0" fontId="5" fillId="5" borderId="17" xfId="0" applyFont="1" applyFill="1" applyBorder="1" applyAlignment="1">
      <alignment horizontal="center" vertical="top"/>
    </xf>
    <xf numFmtId="0" fontId="19" fillId="6" borderId="17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7" fillId="18" borderId="13" xfId="0" applyFont="1" applyFill="1" applyBorder="1" applyAlignment="1">
      <alignment vertical="top" wrapText="1"/>
    </xf>
    <xf numFmtId="0" fontId="26" fillId="0" borderId="14" xfId="0" applyFont="1" applyBorder="1" applyAlignment="1">
      <alignment horizontal="left" vertical="top" wrapText="1"/>
    </xf>
    <xf numFmtId="0" fontId="1" fillId="4" borderId="18" xfId="0" applyFont="1" applyFill="1" applyBorder="1" applyAlignment="1">
      <alignment vertical="top"/>
    </xf>
    <xf numFmtId="0" fontId="5" fillId="5" borderId="19" xfId="0" applyFont="1" applyFill="1" applyBorder="1" applyAlignment="1">
      <alignment horizontal="center" vertical="top"/>
    </xf>
    <xf numFmtId="0" fontId="7" fillId="6" borderId="19" xfId="0" applyFont="1" applyFill="1" applyBorder="1" applyAlignment="1">
      <alignment vertical="top" wrapText="1"/>
    </xf>
    <xf numFmtId="0" fontId="6" fillId="7" borderId="19" xfId="0" applyFont="1" applyFill="1" applyBorder="1" applyAlignment="1">
      <alignment vertical="top" wrapText="1"/>
    </xf>
    <xf numFmtId="0" fontId="7" fillId="20" borderId="19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21" borderId="22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0" fillId="0" borderId="0" xfId="0" applyFont="1" applyAlignment="1">
      <alignment horizontal="center"/>
    </xf>
    <xf numFmtId="0" fontId="29" fillId="0" borderId="0" xfId="0" applyFont="1" applyAlignment="1">
      <alignment vertical="top" wrapText="1"/>
    </xf>
    <xf numFmtId="0" fontId="2" fillId="0" borderId="10" xfId="0" applyFont="1" applyBorder="1" applyAlignment="1"/>
    <xf numFmtId="0" fontId="36" fillId="0" borderId="11" xfId="1" applyBorder="1" applyAlignment="1">
      <alignment vertical="top" wrapText="1"/>
    </xf>
    <xf numFmtId="0" fontId="34" fillId="0" borderId="0" xfId="2"/>
    <xf numFmtId="0" fontId="30" fillId="0" borderId="10" xfId="2" applyFont="1" applyBorder="1" applyAlignment="1">
      <alignment horizontal="left" vertical="top" wrapText="1"/>
    </xf>
    <xf numFmtId="0" fontId="30" fillId="0" borderId="0" xfId="2" applyFont="1" applyAlignment="1">
      <alignment horizontal="left" vertical="top" wrapText="1"/>
    </xf>
    <xf numFmtId="0" fontId="6" fillId="0" borderId="10" xfId="2" applyFont="1" applyBorder="1" applyAlignment="1">
      <alignment vertical="top" wrapText="1"/>
    </xf>
    <xf numFmtId="0" fontId="15" fillId="0" borderId="20" xfId="2" applyFont="1" applyBorder="1" applyAlignment="1">
      <alignment vertical="top" wrapText="1"/>
    </xf>
    <xf numFmtId="0" fontId="6" fillId="7" borderId="19" xfId="2" applyFont="1" applyFill="1" applyBorder="1" applyAlignment="1">
      <alignment vertical="top" wrapText="1"/>
    </xf>
    <xf numFmtId="0" fontId="7" fillId="6" borderId="19" xfId="2" applyFont="1" applyFill="1" applyBorder="1" applyAlignment="1">
      <alignment vertical="top" wrapText="1"/>
    </xf>
    <xf numFmtId="0" fontId="7" fillId="2" borderId="19" xfId="2" applyFont="1" applyFill="1" applyBorder="1" applyAlignment="1">
      <alignment vertical="top" wrapText="1"/>
    </xf>
    <xf numFmtId="0" fontId="7" fillId="19" borderId="19" xfId="2" applyFont="1" applyFill="1" applyBorder="1" applyAlignment="1">
      <alignment vertical="top" wrapText="1"/>
    </xf>
    <xf numFmtId="0" fontId="5" fillId="5" borderId="19" xfId="2" applyFont="1" applyFill="1" applyBorder="1" applyAlignment="1">
      <alignment horizontal="center" vertical="top"/>
    </xf>
    <xf numFmtId="0" fontId="1" fillId="4" borderId="18" xfId="2" applyFont="1" applyFill="1" applyBorder="1" applyAlignment="1">
      <alignment vertical="top"/>
    </xf>
    <xf numFmtId="0" fontId="15" fillId="0" borderId="14" xfId="2" applyFont="1" applyBorder="1" applyAlignment="1">
      <alignment vertical="top" wrapText="1"/>
    </xf>
    <xf numFmtId="0" fontId="6" fillId="7" borderId="13" xfId="2" applyFont="1" applyFill="1" applyBorder="1" applyAlignment="1">
      <alignment vertical="top" wrapText="1"/>
    </xf>
    <xf numFmtId="0" fontId="7" fillId="6" borderId="13" xfId="2" applyFont="1" applyFill="1" applyBorder="1" applyAlignment="1">
      <alignment vertical="top" wrapText="1"/>
    </xf>
    <xf numFmtId="0" fontId="7" fillId="2" borderId="13" xfId="2" applyFont="1" applyFill="1" applyBorder="1" applyAlignment="1">
      <alignment vertical="top" wrapText="1"/>
    </xf>
    <xf numFmtId="0" fontId="7" fillId="18" borderId="13" xfId="2" applyFont="1" applyFill="1" applyBorder="1" applyAlignment="1">
      <alignment vertical="top" wrapText="1"/>
    </xf>
    <xf numFmtId="0" fontId="5" fillId="5" borderId="13" xfId="2" applyFont="1" applyFill="1" applyBorder="1" applyAlignment="1">
      <alignment horizontal="center" vertical="top"/>
    </xf>
    <xf numFmtId="0" fontId="1" fillId="4" borderId="12" xfId="2" applyFont="1" applyFill="1" applyBorder="1" applyAlignment="1">
      <alignment vertical="top"/>
    </xf>
    <xf numFmtId="0" fontId="15" fillId="0" borderId="14" xfId="2" applyFont="1" applyBorder="1" applyAlignment="1">
      <alignment horizontal="left" vertical="top" wrapText="1"/>
    </xf>
    <xf numFmtId="0" fontId="15" fillId="0" borderId="15" xfId="2" applyFont="1" applyBorder="1" applyAlignment="1">
      <alignment vertical="top" wrapText="1"/>
    </xf>
    <xf numFmtId="0" fontId="6" fillId="7" borderId="17" xfId="2" applyFont="1" applyFill="1" applyBorder="1" applyAlignment="1">
      <alignment vertical="top" wrapText="1"/>
    </xf>
    <xf numFmtId="0" fontId="7" fillId="6" borderId="17" xfId="2" applyFont="1" applyFill="1" applyBorder="1" applyAlignment="1">
      <alignment vertical="top" wrapText="1"/>
    </xf>
    <xf numFmtId="0" fontId="6" fillId="5" borderId="17" xfId="2" applyFont="1" applyFill="1" applyBorder="1" applyAlignment="1">
      <alignment horizontal="center" vertical="top"/>
    </xf>
    <xf numFmtId="0" fontId="1" fillId="4" borderId="16" xfId="2" applyFont="1" applyFill="1" applyBorder="1" applyAlignment="1">
      <alignment vertical="top"/>
    </xf>
    <xf numFmtId="0" fontId="19" fillId="6" borderId="17" xfId="2" applyFont="1" applyFill="1" applyBorder="1" applyAlignment="1">
      <alignment vertical="top" wrapText="1"/>
    </xf>
    <xf numFmtId="0" fontId="7" fillId="2" borderId="17" xfId="2" applyFont="1" applyFill="1" applyBorder="1" applyAlignment="1">
      <alignment vertical="top" wrapText="1"/>
    </xf>
    <xf numFmtId="0" fontId="7" fillId="17" borderId="13" xfId="2" applyFont="1" applyFill="1" applyBorder="1" applyAlignment="1">
      <alignment vertical="top" wrapText="1"/>
    </xf>
    <xf numFmtId="0" fontId="5" fillId="5" borderId="17" xfId="2" applyFont="1" applyFill="1" applyBorder="1" applyAlignment="1">
      <alignment horizontal="center" vertical="top"/>
    </xf>
    <xf numFmtId="0" fontId="5" fillId="0" borderId="13" xfId="2" applyFont="1" applyBorder="1" applyAlignment="1">
      <alignment vertical="top" wrapText="1"/>
    </xf>
    <xf numFmtId="0" fontId="19" fillId="6" borderId="13" xfId="2" applyFont="1" applyFill="1" applyBorder="1" applyAlignment="1">
      <alignment vertical="top" wrapText="1"/>
    </xf>
    <xf numFmtId="0" fontId="19" fillId="2" borderId="13" xfId="2" applyFont="1" applyFill="1" applyBorder="1" applyAlignment="1">
      <alignment vertical="top" wrapText="1"/>
    </xf>
    <xf numFmtId="0" fontId="6" fillId="2" borderId="13" xfId="2" applyFont="1" applyFill="1" applyBorder="1" applyAlignment="1">
      <alignment vertical="top" wrapText="1"/>
    </xf>
    <xf numFmtId="0" fontId="5" fillId="7" borderId="13" xfId="2" applyFont="1" applyFill="1" applyBorder="1" applyAlignment="1">
      <alignment vertical="top" wrapText="1"/>
    </xf>
    <xf numFmtId="0" fontId="5" fillId="2" borderId="13" xfId="2" applyFont="1" applyFill="1" applyBorder="1" applyAlignment="1">
      <alignment vertical="top" wrapText="1"/>
    </xf>
    <xf numFmtId="0" fontId="6" fillId="5" borderId="13" xfId="2" applyFont="1" applyFill="1" applyBorder="1" applyAlignment="1">
      <alignment horizontal="center" vertical="top"/>
    </xf>
    <xf numFmtId="0" fontId="15" fillId="7" borderId="14" xfId="2" applyFont="1" applyFill="1" applyBorder="1" applyAlignment="1">
      <alignment vertical="top" wrapText="1"/>
    </xf>
    <xf numFmtId="0" fontId="6" fillId="0" borderId="13" xfId="2" applyFont="1" applyBorder="1" applyAlignment="1">
      <alignment vertical="top" wrapText="1"/>
    </xf>
    <xf numFmtId="0" fontId="15" fillId="0" borderId="11" xfId="2" applyFont="1" applyBorder="1" applyAlignment="1">
      <alignment vertical="top" wrapText="1"/>
    </xf>
    <xf numFmtId="0" fontId="13" fillId="7" borderId="9" xfId="2" applyFont="1" applyFill="1" applyBorder="1" applyAlignment="1">
      <alignment vertical="top" wrapText="1"/>
    </xf>
    <xf numFmtId="0" fontId="11" fillId="6" borderId="9" xfId="2" applyFont="1" applyFill="1" applyBorder="1" applyAlignment="1">
      <alignment vertical="top" wrapText="1"/>
    </xf>
    <xf numFmtId="0" fontId="13" fillId="2" borderId="13" xfId="2" applyFont="1" applyFill="1" applyBorder="1" applyAlignment="1">
      <alignment vertical="top" wrapText="1"/>
    </xf>
    <xf numFmtId="0" fontId="11" fillId="17" borderId="13" xfId="2" applyFont="1" applyFill="1" applyBorder="1" applyAlignment="1">
      <alignment vertical="top" wrapText="1"/>
    </xf>
    <xf numFmtId="0" fontId="13" fillId="5" borderId="13" xfId="2" applyFont="1" applyFill="1" applyBorder="1" applyAlignment="1">
      <alignment horizontal="center" vertical="top"/>
    </xf>
    <xf numFmtId="0" fontId="16" fillId="4" borderId="12" xfId="2" applyFont="1" applyFill="1" applyBorder="1" applyAlignment="1">
      <alignment vertical="top"/>
    </xf>
    <xf numFmtId="0" fontId="7" fillId="16" borderId="13" xfId="2" applyFont="1" applyFill="1" applyBorder="1" applyAlignment="1">
      <alignment vertical="top" wrapText="1"/>
    </xf>
    <xf numFmtId="0" fontId="19" fillId="16" borderId="13" xfId="2" applyFont="1" applyFill="1" applyBorder="1" applyAlignment="1">
      <alignment vertical="top" wrapText="1"/>
    </xf>
    <xf numFmtId="0" fontId="15" fillId="0" borderId="10" xfId="2" applyFont="1" applyBorder="1" applyAlignment="1">
      <alignment vertical="top" wrapText="1"/>
    </xf>
    <xf numFmtId="0" fontId="7" fillId="16" borderId="0" xfId="2" applyFont="1" applyFill="1" applyAlignment="1">
      <alignment vertical="top" wrapText="1"/>
    </xf>
    <xf numFmtId="0" fontId="6" fillId="5" borderId="0" xfId="2" applyFont="1" applyFill="1" applyAlignment="1">
      <alignment horizontal="center" vertical="top"/>
    </xf>
    <xf numFmtId="0" fontId="22" fillId="6" borderId="13" xfId="2" applyFont="1" applyFill="1" applyBorder="1" applyAlignment="1">
      <alignment vertical="top" wrapText="1"/>
    </xf>
    <xf numFmtId="0" fontId="7" fillId="15" borderId="13" xfId="2" applyFont="1" applyFill="1" applyBorder="1" applyAlignment="1">
      <alignment vertical="top" wrapText="1"/>
    </xf>
    <xf numFmtId="0" fontId="7" fillId="13" borderId="13" xfId="2" applyFont="1" applyFill="1" applyBorder="1" applyAlignment="1">
      <alignment vertical="top" wrapText="1"/>
    </xf>
    <xf numFmtId="0" fontId="12" fillId="0" borderId="13" xfId="2" applyFont="1" applyBorder="1" applyAlignment="1">
      <alignment vertical="top" wrapText="1"/>
    </xf>
    <xf numFmtId="0" fontId="11" fillId="6" borderId="13" xfId="2" applyFont="1" applyFill="1" applyBorder="1" applyAlignment="1">
      <alignment vertical="top" wrapText="1"/>
    </xf>
    <xf numFmtId="0" fontId="11" fillId="14" borderId="13" xfId="2" applyFont="1" applyFill="1" applyBorder="1" applyAlignment="1">
      <alignment vertical="top" wrapText="1"/>
    </xf>
    <xf numFmtId="0" fontId="7" fillId="12" borderId="13" xfId="2" applyFont="1" applyFill="1" applyBorder="1" applyAlignment="1">
      <alignment vertical="top" wrapText="1"/>
    </xf>
    <xf numFmtId="0" fontId="7" fillId="11" borderId="13" xfId="2" applyFont="1" applyFill="1" applyBorder="1" applyAlignment="1">
      <alignment vertical="top" wrapText="1"/>
    </xf>
    <xf numFmtId="0" fontId="19" fillId="11" borderId="13" xfId="2" applyFont="1" applyFill="1" applyBorder="1" applyAlignment="1">
      <alignment vertical="top" wrapText="1"/>
    </xf>
    <xf numFmtId="0" fontId="7" fillId="10" borderId="13" xfId="2" applyFont="1" applyFill="1" applyBorder="1" applyAlignment="1">
      <alignment vertical="top" wrapText="1"/>
    </xf>
    <xf numFmtId="0" fontId="11" fillId="2" borderId="9" xfId="2" applyFont="1" applyFill="1" applyBorder="1" applyAlignment="1">
      <alignment vertical="top" wrapText="1"/>
    </xf>
    <xf numFmtId="0" fontId="11" fillId="8" borderId="9" xfId="2" applyFont="1" applyFill="1" applyBorder="1" applyAlignment="1">
      <alignment vertical="top" wrapText="1"/>
    </xf>
    <xf numFmtId="0" fontId="5" fillId="5" borderId="9" xfId="2" applyFont="1" applyFill="1" applyBorder="1" applyAlignment="1">
      <alignment horizontal="center" vertical="top"/>
    </xf>
    <xf numFmtId="0" fontId="1" fillId="4" borderId="8" xfId="2" applyFont="1" applyFill="1" applyBorder="1" applyAlignment="1">
      <alignment vertical="top"/>
    </xf>
    <xf numFmtId="0" fontId="6" fillId="7" borderId="9" xfId="2" applyFont="1" applyFill="1" applyBorder="1" applyAlignment="1">
      <alignment vertical="top" wrapText="1"/>
    </xf>
    <xf numFmtId="0" fontId="7" fillId="6" borderId="9" xfId="2" applyFont="1" applyFill="1" applyBorder="1" applyAlignment="1">
      <alignment vertical="top" wrapText="1"/>
    </xf>
    <xf numFmtId="0" fontId="7" fillId="2" borderId="9" xfId="2" applyFont="1" applyFill="1" applyBorder="1" applyAlignment="1">
      <alignment vertical="top" wrapText="1"/>
    </xf>
    <xf numFmtId="0" fontId="11" fillId="9" borderId="9" xfId="2" applyFont="1" applyFill="1" applyBorder="1" applyAlignment="1">
      <alignment vertical="top" wrapText="1"/>
    </xf>
    <xf numFmtId="0" fontId="3" fillId="3" borderId="7" xfId="2" applyFont="1" applyFill="1" applyBorder="1" applyAlignment="1">
      <alignment horizontal="center" vertical="top" wrapText="1"/>
    </xf>
    <xf numFmtId="0" fontId="4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6" fillId="0" borderId="0" xfId="1" applyAlignment="1"/>
    <xf numFmtId="0" fontId="0" fillId="22" borderId="0" xfId="0" applyFont="1" applyFill="1" applyBorder="1" applyAlignment="1" applyProtection="1">
      <protection locked="0"/>
    </xf>
    <xf numFmtId="0" fontId="0" fillId="22" borderId="0" xfId="0" quotePrefix="1" applyFont="1" applyFill="1" applyBorder="1" applyAlignment="1" applyProtection="1">
      <protection locked="0"/>
    </xf>
    <xf numFmtId="0" fontId="0" fillId="22" borderId="0" xfId="0" applyFont="1" applyFill="1" applyBorder="1" applyAlignment="1" applyProtection="1">
      <alignment wrapText="1"/>
      <protection locked="0"/>
    </xf>
    <xf numFmtId="0" fontId="2" fillId="22" borderId="0" xfId="0" applyFont="1" applyFill="1" applyBorder="1" applyAlignment="1" applyProtection="1">
      <alignment wrapText="1"/>
      <protection locked="0"/>
    </xf>
    <xf numFmtId="0" fontId="2" fillId="22" borderId="0" xfId="0" applyFont="1" applyFill="1" applyBorder="1" applyProtection="1">
      <protection locked="0"/>
    </xf>
    <xf numFmtId="0" fontId="0" fillId="22" borderId="0" xfId="0" applyFont="1" applyFill="1" applyAlignment="1" applyProtection="1">
      <protection locked="0"/>
    </xf>
    <xf numFmtId="0" fontId="0" fillId="22" borderId="0" xfId="0" applyFont="1" applyFill="1" applyAlignment="1" applyProtection="1">
      <alignment wrapText="1"/>
      <protection locked="0"/>
    </xf>
    <xf numFmtId="0" fontId="0" fillId="22" borderId="27" xfId="0" applyFont="1" applyFill="1" applyBorder="1" applyAlignment="1" applyProtection="1">
      <protection locked="0"/>
    </xf>
    <xf numFmtId="0" fontId="0" fillId="22" borderId="28" xfId="0" applyFont="1" applyFill="1" applyBorder="1" applyAlignment="1" applyProtection="1">
      <protection locked="0"/>
    </xf>
    <xf numFmtId="0" fontId="0" fillId="22" borderId="0" xfId="0" applyFont="1" applyFill="1" applyBorder="1" applyAlignment="1" applyProtection="1"/>
    <xf numFmtId="0" fontId="0" fillId="22" borderId="29" xfId="0" applyFont="1" applyFill="1" applyBorder="1" applyAlignment="1" applyProtection="1">
      <protection locked="0"/>
    </xf>
    <xf numFmtId="0" fontId="0" fillId="22" borderId="26" xfId="0" applyFont="1" applyFill="1" applyBorder="1" applyAlignment="1" applyProtection="1">
      <protection locked="0"/>
    </xf>
    <xf numFmtId="0" fontId="0" fillId="24" borderId="29" xfId="0" applyFont="1" applyFill="1" applyBorder="1" applyAlignment="1" applyProtection="1">
      <protection locked="0"/>
    </xf>
    <xf numFmtId="0" fontId="0" fillId="24" borderId="26" xfId="0" applyFont="1" applyFill="1" applyBorder="1" applyAlignment="1" applyProtection="1">
      <protection locked="0"/>
    </xf>
    <xf numFmtId="0" fontId="0" fillId="24" borderId="0" xfId="0" applyFont="1" applyFill="1" applyAlignment="1" applyProtection="1">
      <protection locked="0"/>
    </xf>
    <xf numFmtId="0" fontId="0" fillId="24" borderId="28" xfId="0" applyFont="1" applyFill="1" applyBorder="1" applyAlignment="1" applyProtection="1">
      <protection locked="0"/>
    </xf>
    <xf numFmtId="0" fontId="0" fillId="24" borderId="27" xfId="0" applyFont="1" applyFill="1" applyBorder="1" applyAlignment="1" applyProtection="1">
      <protection locked="0"/>
    </xf>
    <xf numFmtId="0" fontId="0" fillId="22" borderId="30" xfId="0" applyFont="1" applyFill="1" applyBorder="1" applyAlignment="1" applyProtection="1">
      <protection locked="0"/>
    </xf>
    <xf numFmtId="0" fontId="39" fillId="25" borderId="26" xfId="3" applyFont="1" applyFill="1" applyBorder="1" applyAlignment="1" applyProtection="1">
      <alignment wrapText="1"/>
      <protection locked="0"/>
    </xf>
    <xf numFmtId="0" fontId="0" fillId="26" borderId="0" xfId="0" applyFont="1" applyFill="1" applyAlignment="1" applyProtection="1">
      <protection locked="0"/>
    </xf>
    <xf numFmtId="0" fontId="0" fillId="27" borderId="27" xfId="0" applyFont="1" applyFill="1" applyBorder="1" applyAlignment="1" applyProtection="1">
      <protection locked="0"/>
    </xf>
    <xf numFmtId="0" fontId="0" fillId="27" borderId="29" xfId="0" applyFont="1" applyFill="1" applyBorder="1" applyAlignment="1" applyProtection="1">
      <protection locked="0"/>
    </xf>
    <xf numFmtId="0" fontId="6" fillId="23" borderId="0" xfId="0" applyFont="1" applyFill="1" applyBorder="1" applyAlignment="1" applyProtection="1">
      <alignment horizontal="center" vertical="top" wrapText="1"/>
      <protection locked="0"/>
    </xf>
    <xf numFmtId="0" fontId="2" fillId="22" borderId="0" xfId="0" applyFont="1" applyFill="1" applyBorder="1" applyProtection="1">
      <protection locked="0"/>
    </xf>
    <xf numFmtId="0" fontId="6" fillId="2" borderId="1" xfId="2" applyFont="1" applyFill="1" applyBorder="1" applyAlignment="1">
      <alignment horizontal="center" vertical="top" wrapText="1"/>
    </xf>
    <xf numFmtId="0" fontId="2" fillId="0" borderId="2" xfId="2" applyFont="1" applyBorder="1"/>
    <xf numFmtId="0" fontId="2" fillId="0" borderId="3" xfId="2" applyFont="1" applyBorder="1"/>
    <xf numFmtId="0" fontId="9" fillId="2" borderId="0" xfId="2" applyFont="1" applyFill="1" applyAlignment="1">
      <alignment vertical="top" wrapText="1"/>
    </xf>
    <xf numFmtId="0" fontId="34" fillId="0" borderId="0" xfId="2"/>
    <xf numFmtId="0" fontId="2" fillId="0" borderId="10" xfId="2" applyFont="1" applyBorder="1"/>
    <xf numFmtId="0" fontId="6" fillId="0" borderId="21" xfId="2" applyFont="1" applyBorder="1" applyAlignment="1">
      <alignment vertical="top" wrapText="1"/>
    </xf>
    <xf numFmtId="0" fontId="28" fillId="0" borderId="0" xfId="2" applyFont="1" applyAlignment="1">
      <alignment horizontal="left" vertical="top" wrapText="1"/>
    </xf>
    <xf numFmtId="0" fontId="6" fillId="21" borderId="22" xfId="2" applyFont="1" applyFill="1" applyBorder="1" applyAlignment="1">
      <alignment horizontal="left" vertical="top"/>
    </xf>
    <xf numFmtId="0" fontId="2" fillId="0" borderId="23" xfId="2" applyFont="1" applyBorder="1"/>
    <xf numFmtId="0" fontId="2" fillId="0" borderId="24" xfId="2" applyFont="1" applyBorder="1"/>
    <xf numFmtId="0" fontId="0" fillId="0" borderId="0" xfId="0" pivotButton="1" applyFont="1" applyAlignment="1"/>
    <xf numFmtId="0" fontId="42" fillId="25" borderId="29" xfId="0" applyFont="1" applyFill="1" applyBorder="1" applyAlignment="1" applyProtection="1">
      <protection locked="0"/>
    </xf>
    <xf numFmtId="0" fontId="43" fillId="25" borderId="29" xfId="0" applyFont="1" applyFill="1" applyBorder="1" applyAlignment="1" applyProtection="1">
      <protection locked="0"/>
    </xf>
    <xf numFmtId="0" fontId="43" fillId="25" borderId="0" xfId="0" applyFont="1" applyFill="1" applyAlignment="1" applyProtection="1">
      <protection locked="0"/>
    </xf>
    <xf numFmtId="0" fontId="34" fillId="28" borderId="33" xfId="0" applyFont="1" applyFill="1" applyBorder="1"/>
    <xf numFmtId="0" fontId="34" fillId="0" borderId="33" xfId="0" applyFont="1" applyBorder="1"/>
    <xf numFmtId="0" fontId="34" fillId="0" borderId="32" xfId="0" applyFont="1" applyBorder="1" applyAlignment="1">
      <alignment horizontal="center"/>
    </xf>
    <xf numFmtId="0" fontId="34" fillId="0" borderId="3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29" borderId="0" xfId="0" applyFont="1" applyFill="1" applyAlignment="1"/>
    <xf numFmtId="0" fontId="34" fillId="28" borderId="33" xfId="0" applyFont="1" applyFill="1" applyBorder="1" applyAlignment="1">
      <alignment wrapText="1"/>
    </xf>
    <xf numFmtId="0" fontId="34" fillId="28" borderId="32" xfId="0" applyFont="1" applyFill="1" applyBorder="1" applyAlignment="1">
      <alignment horizontal="center"/>
    </xf>
    <xf numFmtId="0" fontId="34" fillId="28" borderId="31" xfId="0" applyFont="1" applyFill="1" applyBorder="1" applyAlignment="1">
      <alignment horizontal="center"/>
    </xf>
    <xf numFmtId="0" fontId="34" fillId="28" borderId="34" xfId="0" applyFont="1" applyFill="1" applyBorder="1" applyAlignment="1">
      <alignment horizontal="center"/>
    </xf>
    <xf numFmtId="0" fontId="34" fillId="28" borderId="37" xfId="0" applyFont="1" applyFill="1" applyBorder="1" applyAlignment="1">
      <alignment horizontal="center"/>
    </xf>
    <xf numFmtId="0" fontId="34" fillId="28" borderId="38" xfId="0" applyFont="1" applyFill="1" applyBorder="1" applyAlignment="1">
      <alignment horizontal="center"/>
    </xf>
    <xf numFmtId="0" fontId="34" fillId="28" borderId="39" xfId="0" applyFont="1" applyFill="1" applyBorder="1" applyAlignment="1">
      <alignment horizontal="center"/>
    </xf>
    <xf numFmtId="0" fontId="40" fillId="28" borderId="15" xfId="0" applyFont="1" applyFill="1" applyBorder="1" applyAlignment="1">
      <alignment horizontal="center" vertical="top" wrapText="1"/>
    </xf>
    <xf numFmtId="0" fontId="40" fillId="28" borderId="11" xfId="0" applyFont="1" applyFill="1" applyBorder="1" applyAlignment="1">
      <alignment horizontal="center" vertical="top" wrapText="1"/>
    </xf>
    <xf numFmtId="0" fontId="36" fillId="28" borderId="40" xfId="1" applyFont="1" applyFill="1" applyBorder="1" applyAlignment="1">
      <alignment horizontal="center" vertical="top" wrapText="1"/>
    </xf>
    <xf numFmtId="0" fontId="36" fillId="28" borderId="41" xfId="1" applyFont="1" applyFill="1" applyBorder="1" applyAlignment="1">
      <alignment horizontal="center" vertical="top" wrapText="1"/>
    </xf>
    <xf numFmtId="0" fontId="34" fillId="28" borderId="36" xfId="0" applyFont="1" applyFill="1" applyBorder="1" applyAlignment="1">
      <alignment horizontal="center"/>
    </xf>
    <xf numFmtId="0" fontId="34" fillId="28" borderId="42" xfId="0" applyFont="1" applyFill="1" applyBorder="1" applyAlignment="1">
      <alignment horizontal="center"/>
    </xf>
    <xf numFmtId="0" fontId="36" fillId="28" borderId="35" xfId="1" applyFont="1" applyFill="1" applyBorder="1" applyAlignment="1">
      <alignment horizontal="center"/>
    </xf>
    <xf numFmtId="0" fontId="36" fillId="28" borderId="43" xfId="1" applyFont="1" applyFill="1" applyBorder="1" applyAlignment="1">
      <alignment horizontal="center"/>
    </xf>
    <xf numFmtId="0" fontId="36" fillId="28" borderId="35" xfId="1" applyFill="1" applyBorder="1" applyAlignment="1">
      <alignment horizontal="center"/>
    </xf>
    <xf numFmtId="0" fontId="41" fillId="25" borderId="29" xfId="0" applyFont="1" applyFill="1" applyBorder="1" applyAlignment="1"/>
    <xf numFmtId="0" fontId="34" fillId="28" borderId="0" xfId="0" applyFont="1" applyFill="1" applyBorder="1" applyAlignment="1">
      <alignment horizontal="center"/>
    </xf>
    <xf numFmtId="0" fontId="34" fillId="28" borderId="34" xfId="0" applyFont="1" applyFill="1" applyBorder="1" applyAlignment="1"/>
    <xf numFmtId="0" fontId="34" fillId="28" borderId="44" xfId="0" applyFont="1" applyFill="1" applyBorder="1" applyAlignment="1"/>
    <xf numFmtId="0" fontId="34" fillId="28" borderId="37" xfId="0" applyFont="1" applyFill="1" applyBorder="1" applyAlignment="1"/>
    <xf numFmtId="0" fontId="34" fillId="28" borderId="21" xfId="0" applyFont="1" applyFill="1" applyBorder="1" applyAlignment="1">
      <alignment horizontal="center"/>
    </xf>
    <xf numFmtId="0" fontId="36" fillId="28" borderId="45" xfId="1" applyFont="1" applyFill="1" applyBorder="1" applyAlignment="1">
      <alignment horizontal="center"/>
    </xf>
    <xf numFmtId="0" fontId="36" fillId="28" borderId="46" xfId="1" applyFont="1" applyFill="1" applyBorder="1" applyAlignment="1">
      <alignment horizontal="center" vertical="top" wrapText="1"/>
    </xf>
    <xf numFmtId="0" fontId="40" fillId="28" borderId="47" xfId="0" applyFont="1" applyFill="1" applyBorder="1" applyAlignment="1">
      <alignment horizontal="center" vertical="top" wrapText="1"/>
    </xf>
    <xf numFmtId="0" fontId="34" fillId="28" borderId="48" xfId="0" applyFont="1" applyFill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0" fillId="0" borderId="15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36" fillId="0" borderId="40" xfId="1" applyFont="1" applyBorder="1" applyAlignment="1">
      <alignment horizontal="center" vertical="top" wrapText="1"/>
    </xf>
    <xf numFmtId="0" fontId="36" fillId="0" borderId="41" xfId="1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6" fillId="0" borderId="35" xfId="1" applyFont="1" applyBorder="1" applyAlignment="1">
      <alignment horizontal="center"/>
    </xf>
    <xf numFmtId="0" fontId="36" fillId="0" borderId="43" xfId="1" applyFont="1" applyBorder="1" applyAlignment="1">
      <alignment horizontal="center"/>
    </xf>
    <xf numFmtId="0" fontId="41" fillId="25" borderId="31" xfId="0" applyFont="1" applyFill="1" applyBorder="1" applyAlignment="1"/>
    <xf numFmtId="0" fontId="0" fillId="0" borderId="0" xfId="0" applyAlignment="1"/>
    <xf numFmtId="0" fontId="40" fillId="0" borderId="14" xfId="0" applyFont="1" applyBorder="1" applyAlignment="1">
      <alignment vertical="top"/>
    </xf>
    <xf numFmtId="0" fontId="36" fillId="0" borderId="14" xfId="1" applyBorder="1" applyAlignment="1">
      <alignment vertical="top"/>
    </xf>
    <xf numFmtId="0" fontId="40" fillId="0" borderId="11" xfId="0" applyFont="1" applyBorder="1" applyAlignment="1">
      <alignment vertical="top"/>
    </xf>
    <xf numFmtId="0" fontId="36" fillId="0" borderId="11" xfId="1" applyBorder="1" applyAlignment="1">
      <alignment vertical="top"/>
    </xf>
    <xf numFmtId="0" fontId="36" fillId="0" borderId="15" xfId="1" applyBorder="1" applyAlignment="1">
      <alignment vertical="top"/>
    </xf>
    <xf numFmtId="0" fontId="40" fillId="0" borderId="15" xfId="0" applyFont="1" applyBorder="1" applyAlignment="1">
      <alignment vertical="top"/>
    </xf>
    <xf numFmtId="0" fontId="36" fillId="0" borderId="11" xfId="1" applyBorder="1" applyAlignment="1">
      <alignment horizontal="left" vertical="top"/>
    </xf>
    <xf numFmtId="0" fontId="15" fillId="0" borderId="11" xfId="0" applyFont="1" applyBorder="1" applyAlignment="1">
      <alignment vertical="top"/>
    </xf>
    <xf numFmtId="0" fontId="36" fillId="0" borderId="14" xfId="1" applyBorder="1" applyAlignment="1">
      <alignment horizontal="left" vertical="top"/>
    </xf>
    <xf numFmtId="0" fontId="36" fillId="0" borderId="10" xfId="1" applyBorder="1" applyAlignment="1">
      <alignment vertical="top"/>
    </xf>
    <xf numFmtId="0" fontId="40" fillId="0" borderId="10" xfId="0" applyFont="1" applyBorder="1" applyAlignment="1">
      <alignment vertical="top"/>
    </xf>
    <xf numFmtId="0" fontId="40" fillId="7" borderId="14" xfId="0" applyFont="1" applyFill="1" applyBorder="1" applyAlignment="1">
      <alignment vertical="top"/>
    </xf>
    <xf numFmtId="0" fontId="36" fillId="7" borderId="14" xfId="1" applyFill="1" applyBorder="1" applyAlignment="1">
      <alignment vertical="top"/>
    </xf>
    <xf numFmtId="0" fontId="36" fillId="0" borderId="20" xfId="1" applyBorder="1" applyAlignment="1">
      <alignment vertical="top"/>
    </xf>
    <xf numFmtId="0" fontId="15" fillId="0" borderId="14" xfId="2" applyFont="1" applyBorder="1" applyAlignment="1">
      <alignment vertical="top"/>
    </xf>
    <xf numFmtId="0" fontId="40" fillId="0" borderId="15" xfId="0" applyFont="1" applyBorder="1" applyAlignment="1">
      <alignment horizontal="left" vertical="top"/>
    </xf>
    <xf numFmtId="0" fontId="15" fillId="0" borderId="0" xfId="2" applyFont="1" applyAlignment="1">
      <alignment vertical="top"/>
    </xf>
    <xf numFmtId="0" fontId="40" fillId="0" borderId="20" xfId="0" applyFont="1" applyBorder="1" applyAlignment="1">
      <alignment vertical="top"/>
    </xf>
  </cellXfs>
  <cellStyles count="4">
    <cellStyle name="Hipervínculo" xfId="1" builtinId="8"/>
    <cellStyle name="Normal" xfId="0" builtinId="0"/>
    <cellStyle name="Normal 2" xfId="2" xr:uid="{00000000-0005-0000-0000-000002000000}"/>
    <cellStyle name="Título 2" xfId="3" builtinId="17"/>
  </cellStyles>
  <dxfs count="15212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3"/>
        <name val="Calibri"/>
        <scheme val="minor"/>
      </font>
      <border diagonalUp="0" diagonalDown="0" outline="0">
        <left/>
        <right/>
        <top/>
        <bottom style="thick">
          <color theme="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/>
    </dxf>
    <dxf>
      <alignment wrapText="1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thin">
          <color indexed="64"/>
        </bottom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0" readingOrder="0"/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indexed="64"/>
        </patternFill>
      </fill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ill>
        <patternFill>
          <bgColor indexed="64"/>
        </patternFill>
      </fill>
    </dxf>
    <dxf>
      <fill>
        <patternFill>
          <fgColor theme="4" tint="0.79998168889431442"/>
        </patternFill>
      </fill>
    </dxf>
    <dxf>
      <font>
        <color theme="0"/>
      </font>
      <fill>
        <patternFill>
          <f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ont>
        <color theme="0"/>
      </font>
      <fill>
        <patternFill>
          <fgColor theme="8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3"/>
        <name val="Calibri"/>
        <scheme val="minor"/>
      </font>
      <border diagonalUp="0" diagonalDown="0" outline="0">
        <left/>
        <right/>
        <top/>
        <bottom style="thick">
          <color theme="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/>
    </dxf>
    <dxf>
      <alignment wrapText="1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thin">
          <color indexed="64"/>
        </bottom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0" readingOrder="0"/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indexed="64"/>
        </patternFill>
      </fill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ill>
        <patternFill>
          <bgColor indexed="64"/>
        </patternFill>
      </fill>
    </dxf>
    <dxf>
      <fill>
        <patternFill>
          <fgColor theme="4" tint="0.79998168889431442"/>
        </patternFill>
      </fill>
    </dxf>
    <dxf>
      <font>
        <color theme="0"/>
      </font>
      <fill>
        <patternFill>
          <f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ont>
        <color theme="0"/>
      </font>
      <fill>
        <patternFill>
          <fgColor theme="8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3"/>
        <name val="Calibri"/>
        <scheme val="minor"/>
      </font>
      <border diagonalUp="0" diagonalDown="0" outline="0">
        <left/>
        <right/>
        <top/>
        <bottom style="thick">
          <color theme="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/>
    </dxf>
    <dxf>
      <alignment wrapText="1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thin">
          <color indexed="64"/>
        </bottom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0" readingOrder="0"/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indexed="64"/>
        </patternFill>
      </fill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ill>
        <patternFill>
          <bgColor indexed="64"/>
        </patternFill>
      </fill>
    </dxf>
    <dxf>
      <fill>
        <patternFill>
          <fgColor theme="4" tint="0.79998168889431442"/>
        </patternFill>
      </fill>
    </dxf>
    <dxf>
      <font>
        <color theme="0"/>
      </font>
      <fill>
        <patternFill>
          <f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ont>
        <color theme="0"/>
      </font>
      <fill>
        <patternFill>
          <fgColor theme="8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3"/>
        <name val="Calibri"/>
        <scheme val="minor"/>
      </font>
      <border diagonalUp="0" diagonalDown="0" outline="0">
        <left/>
        <right/>
        <top/>
        <bottom style="thick">
          <color theme="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/>
    </dxf>
    <dxf>
      <alignment wrapText="1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thin">
          <color indexed="64"/>
        </bottom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0" readingOrder="0"/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indexed="64"/>
        </patternFill>
      </fill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ill>
        <patternFill>
          <bgColor indexed="64"/>
        </patternFill>
      </fill>
    </dxf>
    <dxf>
      <fill>
        <patternFill>
          <fgColor theme="4" tint="0.79998168889431442"/>
        </patternFill>
      </fill>
    </dxf>
    <dxf>
      <font>
        <color theme="0"/>
      </font>
      <fill>
        <patternFill>
          <f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ont>
        <color theme="0"/>
      </font>
      <fill>
        <patternFill>
          <fgColor theme="8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3"/>
        <name val="Calibri"/>
        <scheme val="minor"/>
      </font>
      <border diagonalUp="0" diagonalDown="0" outline="0">
        <left/>
        <right/>
        <top/>
        <bottom style="thick">
          <color theme="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/>
    </dxf>
    <dxf>
      <alignment wrapText="1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thin">
          <color indexed="64"/>
        </bottom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0" readingOrder="0"/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indexed="64"/>
        </patternFill>
      </fill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ill>
        <patternFill>
          <bgColor indexed="64"/>
        </patternFill>
      </fill>
    </dxf>
    <dxf>
      <fill>
        <patternFill>
          <fgColor theme="4" tint="0.79998168889431442"/>
        </patternFill>
      </fill>
    </dxf>
    <dxf>
      <font>
        <color theme="0"/>
      </font>
      <fill>
        <patternFill>
          <f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ont>
        <color theme="0"/>
      </font>
      <fill>
        <patternFill>
          <fgColor theme="8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3"/>
        <name val="Calibri"/>
        <scheme val="minor"/>
      </font>
      <border diagonalUp="0" diagonalDown="0" outline="0">
        <left/>
        <right/>
        <top/>
        <bottom style="thick">
          <color theme="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/>
    </dxf>
    <dxf>
      <alignment wrapText="1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thin">
          <color indexed="64"/>
        </bottom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0" readingOrder="0"/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indexed="64"/>
        </patternFill>
      </fill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ill>
        <patternFill>
          <bgColor indexed="64"/>
        </patternFill>
      </fill>
    </dxf>
    <dxf>
      <fill>
        <patternFill>
          <fgColor theme="4" tint="0.79998168889431442"/>
        </patternFill>
      </fill>
    </dxf>
    <dxf>
      <font>
        <color theme="0"/>
      </font>
      <fill>
        <patternFill>
          <f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ont>
        <color theme="0"/>
      </font>
      <fill>
        <patternFill>
          <fgColor theme="8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3"/>
        <name val="Calibri"/>
        <scheme val="minor"/>
      </font>
      <border diagonalUp="0" diagonalDown="0" outline="0">
        <left/>
        <right/>
        <top/>
        <bottom style="thick">
          <color theme="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/>
    </dxf>
    <dxf>
      <alignment wrapText="1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thin">
          <color indexed="64"/>
        </bottom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0" readingOrder="0"/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indexed="64"/>
        </patternFill>
      </fill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ill>
        <patternFill>
          <bgColor indexed="64"/>
        </patternFill>
      </fill>
    </dxf>
    <dxf>
      <fill>
        <patternFill>
          <fgColor theme="4" tint="0.79998168889431442"/>
        </patternFill>
      </fill>
    </dxf>
    <dxf>
      <font>
        <color theme="0"/>
      </font>
      <fill>
        <patternFill>
          <f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ont>
        <color theme="0"/>
      </font>
      <fill>
        <patternFill>
          <fgColor theme="8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3"/>
        <name val="Calibri"/>
        <scheme val="minor"/>
      </font>
      <border diagonalUp="0" diagonalDown="0" outline="0">
        <left/>
        <right/>
        <top/>
        <bottom style="thick">
          <color theme="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/>
    </dxf>
    <dxf>
      <alignment wrapText="1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thin">
          <color indexed="64"/>
        </bottom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0" readingOrder="0"/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indexed="64"/>
        </patternFill>
      </fill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ill>
        <patternFill>
          <bgColor indexed="64"/>
        </patternFill>
      </fill>
    </dxf>
    <dxf>
      <fill>
        <patternFill>
          <fgColor theme="4" tint="0.79998168889431442"/>
        </patternFill>
      </fill>
    </dxf>
    <dxf>
      <font>
        <color theme="0"/>
      </font>
      <fill>
        <patternFill>
          <f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ont>
        <color theme="0"/>
      </font>
      <fill>
        <patternFill>
          <fgColor theme="8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3"/>
        <name val="Calibri"/>
        <scheme val="minor"/>
      </font>
      <border diagonalUp="0" diagonalDown="0" outline="0">
        <left/>
        <right/>
        <top/>
        <bottom style="thick">
          <color theme="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/>
    </dxf>
    <dxf>
      <alignment wrapText="1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indexed="64"/>
        </patternFill>
      </fill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thin">
          <color indexed="64"/>
        </bottom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fill>
        <patternFill>
          <bgColor theme="4" tint="0.79998168889431442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indexed="64"/>
        </patternFill>
      </fill>
    </dxf>
    <dxf>
      <fill>
        <patternFill>
          <bgColor theme="4" tint="0.79998168889431442"/>
        </patternFill>
      </fill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>
          <bgColor indexed="64"/>
        </patternFill>
      </fill>
    </dxf>
    <dxf>
      <border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fgColor theme="4" tint="0.79998168889431442"/>
        </patternFill>
      </fill>
    </dxf>
    <dxf>
      <font>
        <color theme="0"/>
      </font>
      <fill>
        <patternFill>
          <f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0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ont>
        <color theme="0"/>
      </font>
      <fill>
        <patternFill>
          <fgColor theme="8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8"/>
        </patternFill>
      </fill>
    </dxf>
    <dxf>
      <fill>
        <patternFill>
          <fgColor theme="4" tint="0.79998168889431442"/>
        </patternFill>
      </fill>
    </dxf>
    <dxf>
      <fill>
        <patternFill>
          <f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  <dxf>
      <fill>
        <patternFill>
          <fgColor indexed="64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0</xdr:rowOff>
    </xdr:from>
    <xdr:to>
      <xdr:col>13</xdr:col>
      <xdr:colOff>2597209</xdr:colOff>
      <xdr:row>0</xdr:row>
      <xdr:rowOff>2333624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823501-60FD-4219-B3D9-36D50E9A4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0"/>
          <a:ext cx="17389535" cy="2333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428625</xdr:rowOff>
    </xdr:from>
    <xdr:ext cx="2543175" cy="3619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771525</xdr:colOff>
      <xdr:row>0</xdr:row>
      <xdr:rowOff>57150</xdr:rowOff>
    </xdr:from>
    <xdr:ext cx="885825" cy="1047750"/>
    <xdr:pic>
      <xdr:nvPicPr>
        <xdr:cNvPr id="3" name="image7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05175" y="57150"/>
          <a:ext cx="885825" cy="10477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76</xdr:row>
      <xdr:rowOff>114300</xdr:rowOff>
    </xdr:from>
    <xdr:ext cx="2543175" cy="190500"/>
    <xdr:pic>
      <xdr:nvPicPr>
        <xdr:cNvPr id="4" name="image2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685800</xdr:colOff>
      <xdr:row>76</xdr:row>
      <xdr:rowOff>66675</xdr:rowOff>
    </xdr:from>
    <xdr:ext cx="1581150" cy="285750"/>
    <xdr:pic>
      <xdr:nvPicPr>
        <xdr:cNvPr id="5" name="image3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133350</xdr:colOff>
      <xdr:row>0</xdr:row>
      <xdr:rowOff>304800</xdr:rowOff>
    </xdr:from>
    <xdr:ext cx="3181350" cy="447675"/>
    <xdr:pic>
      <xdr:nvPicPr>
        <xdr:cNvPr id="6" name="image4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67225" y="304800"/>
          <a:ext cx="3181350" cy="4476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1123950</xdr:colOff>
      <xdr:row>0</xdr:row>
      <xdr:rowOff>257175</xdr:rowOff>
    </xdr:from>
    <xdr:ext cx="3419475" cy="50482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80975"/>
          <a:ext cx="3419475" cy="504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0</xdr:row>
      <xdr:rowOff>361950</xdr:rowOff>
    </xdr:from>
    <xdr:ext cx="2990850" cy="390525"/>
    <xdr:pic>
      <xdr:nvPicPr>
        <xdr:cNvPr id="3" name="image6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" y="180975"/>
          <a:ext cx="2990850" cy="390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1924050</xdr:colOff>
      <xdr:row>0</xdr:row>
      <xdr:rowOff>180975</xdr:rowOff>
    </xdr:from>
    <xdr:ext cx="2705100" cy="647700"/>
    <xdr:pic>
      <xdr:nvPicPr>
        <xdr:cNvPr id="4" name="image8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48100" y="180975"/>
          <a:ext cx="2705100" cy="6477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%20DOCS%20SOPORTE%20COVID-30.06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7"/>
      <sheetName val="Hojaok"/>
      <sheetName val="DIRECTORIO DOCUMENTOS COVID-19"/>
      <sheetName val="DIRECTORIO DOCUMENTOS COVID-19 "/>
      <sheetName val="construccion"/>
    </sheetNames>
    <sheetDataSet>
      <sheetData sheetId="0"/>
      <sheetData sheetId="1"/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rena L. Checa" refreshedDate="44013.758784837963" createdVersion="6" refreshedVersion="6" minRefreshableVersion="3" recordCount="8" xr:uid="{C1C38CE0-A33D-4195-AB08-0BBBD9A3A344}">
  <cacheSource type="worksheet">
    <worksheetSource ref="A1:K9" sheet="Hoja3"/>
  </cacheSource>
  <cacheFields count="11">
    <cacheField name="IDIOMA" numFmtId="0">
      <sharedItems containsBlank="1" count="3">
        <s v="ESP"/>
        <m/>
        <s v="CAT"/>
      </sharedItems>
    </cacheField>
    <cacheField name="AÑO" numFmtId="0">
      <sharedItems containsString="0" containsBlank="1" containsNumber="1" containsInteger="1" minValue="2020" maxValue="2020" count="2">
        <n v="2020"/>
        <m/>
      </sharedItems>
    </cacheField>
    <cacheField name="CLASIFICACIÓN TIPOLOGÍA" numFmtId="0">
      <sharedItems containsBlank="1" count="3">
        <s v="ACTUALIZACIÓN EVOLUCIÓN COVID-19 ESPAÑA"/>
        <m/>
        <s v="ÁMBITO RESIDENCIAL"/>
      </sharedItems>
    </cacheField>
    <cacheField name="SUBCLASIFICACIÓN TIPOLOGÍA" numFmtId="0">
      <sharedItems count="8">
        <s v="EVOLUCIÓN COVID-19_x000a_"/>
        <s v="ESTADÍSTICA ESPAÑA"/>
        <s v="ESTADO DE ALARMA"/>
        <s v="DESESCALADA"/>
        <s v="ATENCIÓN PSICOSOCIAL"/>
        <s v="PROFESIONALES"/>
        <s v="TOMA DE DECISIONES ÉTICAS Y CLÍNICAS"/>
        <s v="SITUACIÓN DE ÚLTIMOS DÍAS"/>
      </sharedItems>
    </cacheField>
    <cacheField name="AUTOR/ES" numFmtId="0">
      <sharedItems containsBlank="1" count="4">
        <s v="Instituto de Salud Carlos III_x000a_Ministerio Sanidad"/>
        <m/>
        <s v="Gobierno de España_x000a_Agencia Estatal. Boletín Oficial del Estado (BOE)"/>
        <s v="Càtedres de Cures Pal.liatives i Bioética de UVIC/UCC"/>
      </sharedItems>
    </cacheField>
    <cacheField name="TÍTULO DEL DOCUMENTO" numFmtId="0">
      <sharedItems containsBlank="1" count="4">
        <s v="Situación y evolución del COVID-19 en España"/>
        <m/>
        <s v="Boletín Oficial del Estado: domingo 3 de mayo de 2020, Núm. 123"/>
        <s v="Recomanacions pràctiques per la pressa de decisions ètiques i clíniques en l'entorn residencial en context de la crisi de COVID-9"/>
      </sharedItems>
    </cacheField>
    <cacheField name="TIPO DE DOCUMENTO" numFmtId="0">
      <sharedItems containsBlank="1" count="3">
        <s v="Sitio web"/>
        <m/>
        <s v="Infografía "/>
      </sharedItems>
    </cacheField>
    <cacheField name="ENLACE A DOCUMENTO Y EXTENSIÓN  " numFmtId="0">
      <sharedItems containsBlank="1" count="4">
        <s v="https://covid19.isciii.es/"/>
        <m/>
        <s v="https://www.boe.es/boe/dias/2020/05/03/"/>
        <s v="https://drive.google.com/open?id=1s-6smPR1YuN6aqWOIDBjlNScP5I-8di1"/>
      </sharedItems>
    </cacheField>
    <cacheField name="Columna2" numFmtId="0">
      <sharedItems containsBlank="1"/>
    </cacheField>
    <cacheField name="Columna1" numFmtId="0">
      <sharedItems containsBlank="1"/>
    </cacheField>
    <cacheField name="Columna12" numFmtId="0">
      <sharedItems containsBlank="1"/>
    </cacheField>
  </cacheFields>
  <extLst>
    <ext xmlns:x14="http://schemas.microsoft.com/office/spreadsheetml/2009/9/main" uri="{725AE2AE-9491-48be-B2B4-4EB974FC3084}">
      <x14:pivotCacheDefinition pivotCacheId="1196262190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rena L. Checa" refreshedDate="44013.767909837959" missingItemsLimit="0" createdVersion="6" refreshedVersion="6" minRefreshableVersion="3" recordCount="190" xr:uid="{00000000-000A-0000-FFFF-FFFF15000000}">
  <cacheSource type="worksheet">
    <worksheetSource name="Tabla16"/>
  </cacheSource>
  <cacheFields count="11">
    <cacheField name="IDIOMA" numFmtId="0">
      <sharedItems containsBlank="1" count="7">
        <s v="ESP"/>
        <s v="CAT"/>
        <s v="ESP/CAT"/>
        <m/>
        <s v="ING"/>
        <s v="ESP/CAT_x000a_ING/FR"/>
        <s v="ESP/PORT"/>
      </sharedItems>
    </cacheField>
    <cacheField name="AÑO" numFmtId="0">
      <sharedItems containsString="0" containsBlank="1" containsNumber="1" containsInteger="1" minValue="2005" maxValue="2020" count="12">
        <n v="2020"/>
        <m/>
        <n v="2014"/>
        <n v="2009"/>
        <n v="2005"/>
        <n v="2017"/>
        <n v="2013"/>
        <n v="2019"/>
        <n v="2010"/>
        <n v="2015"/>
        <n v="2016"/>
        <n v="2008"/>
      </sharedItems>
    </cacheField>
    <cacheField name="CLASIFICACIÓN_x000a_TIPOLOGÍA" numFmtId="0">
      <sharedItems containsBlank="1" count="17">
        <s v="ACTUALIZACIÓN EVOLUCIÓN COVID-19 ESPAÑA"/>
        <s v="ÁMBITO RESIDENCIAL"/>
        <s v="ASISTENCIA TELEFÓNICA &quot;CALL CENTER&quot;"/>
        <m/>
        <s v="CIUDADANÍA"/>
        <s v="COMUNICACIÓN"/>
        <s v="CONSIDERACIONES ÉTICAS"/>
        <s v="CONTROL DE SÍNTOMAS"/>
        <s v="CUIDADOS PALIATIVOS"/>
        <s v="DUELO"/>
        <s v="OPINIÓN"/>
        <s v="PEDIATRIA"/>
        <s v="PROFESIONALES"/>
        <s v="RECOMENDACIONES GENERALES"/>
        <s v="SITUACIÓN DE ÚLTIMOS DÍAS"/>
        <s v="SOPORTE A LOS SERVICIOS DOMICILIARIOS"/>
        <s v="VOLUNTARIADO"/>
      </sharedItems>
    </cacheField>
    <cacheField name="ATENCIÓN PSICOSOCIAL" numFmtId="0">
      <sharedItems containsBlank="1" count="115">
        <s v="EVOLUCIÓN COVID-19_x000a_ESTADÍSTICA ESPAÑA"/>
        <s v="ESTADO DE ALARMA_x000a_DESESCALADA"/>
        <s v="ATENCIÓN PSICOSOCIAL_x000a_PROFESIONALES_x000a_TOMA DE DECISIONES ÉTICAS Y CLÍNICAS_x000a_SITUACIÓN DE ÚLTIMOS DÍAS"/>
        <s v="ATENCIÓN PSICOSOCIAL _x000a_PROFESIONALES_x000a_RECOMENDACIONES ÉTICAS_x000a_RECOMENDACIONES GENERALES"/>
        <s v="ATENCIÓN A LA CIUDADANIA_x000a_ACCESO AL CENTRO Y VISITAS"/>
        <s v="PLANIFICACIÓN DE LA ATENCIÓN"/>
        <s v="SOPORTE A PROFESIONALES_x000a_ATENCION PSICOSOCIAL"/>
        <m/>
        <s v="ATENCION PSICOSOCIAL_x000a_ATENCIÓN A LA CIUDADANÍA_x000a_DUELO_x000a_SOPORTE FAMILIA"/>
        <s v="ATENCION PSICOSOCIAL_x000a_ATENCIÓN A LA CIUDADANÍA"/>
        <s v="ASISTENCIA DOMICILIARIA_x000a_ATENCIÓN PSICOSOCIAL_x000a_AISLAMIENTO DOMICILIARIO_x000a_BIENESTAR EMOCIONAL_x000a_CUIDADORES_x000a_PROFESIONALES AUTÓNOMOS"/>
        <s v="INCLUSIÓN_x000a_POBLACIÓN MIGRANTE_x000a_SOPORTE SOCIAL"/>
        <s v="AUTOCUIDADO_x000a_GRUPO APOYO PSICOLÓGICO_x000a_TELÉFONO Y CONTACTO PARA APOYO"/>
        <s v="DUELO_x000a_NIÑOS Y ADOLESCENTES_x000a_TELÉFONO Y CONTACTO PARA APOYO"/>
        <s v="ADULTOS_x000a_DUELO_x000a_TELÉFONO Y CONTACTO PARA APOYO"/>
        <s v="ASISTENCIA ONLINE Y TELEFÓNICA_x000a_FAMILIA_x000a_PACIENTE ONCOLÓGICO"/>
        <s v="ATENCIÓN PSICOSOCIAL_x000a_ENFERMEDADES RARAS_x000a_PROFESIONALES"/>
        <s v="MEDIDAS PREVENTIVAS Y DE CONTENCIÓN_x000a_LEVANTAMIENTO ESTADO ALARMA_x000a_"/>
        <s v="MEDIDAS PREVENTIVAS Y DE CONTENCIÓN_x000a_LEVANTAMIENTO ESTADO ALARMA_x000a_CONSEJOS SALIDA CONTROLADA"/>
        <s v="NIÑOS Y ADOLESCENTES_x000a_MEDIDAS PREVENTIVAS Y DE CONTENCIÓN_x000a_LEVANTAMIENTO ESTADO ALARMA_x000a_"/>
        <s v="ATENCIÓN PSICOSOCIAL_x000a_COMUNICACIÓN _x000a_GESTIÓN ESTRÉS AGUDO _x000a_FAMILIARES"/>
        <s v="GESTIÓN EMOCIONES_x000a_PROFESIONALES_x000a_RECOMENDACIONES GENERALES_x000a_"/>
        <s v="ATENCIÓN PSICOSOCIAL_x000a_COMUNICACIÓN_x000a_DUELOS_x000a_PROFESIONALES_x000a_RITUALES_x000a_SITUACIÓN ÚLTIMOS DÍAS_x000a_"/>
        <s v="ATENCIÓN PSICOSOCIAL_x000a_AISLAMIENTO DOMICILIARIO_x000a_DEMENCIA_x000a_FAMILIARES"/>
        <s v="AUTOCUIDADO_x000a_ATENCIÓN PSICOSOCIAL"/>
        <s v="PERSONAS MAYORES_x000a_PREVENCIÓN"/>
        <s v="PERSONAS MAYORES_x000a_RECOMENDACIONES GENERALES"/>
        <s v="HOSPITALIZACIÓN DE UN FAMILIAR_x000a_AUTOCUIDADO"/>
        <s v="AISLAMIENTO DOMICILIARIO_x000a_RECOMENDACIONES GENERALES"/>
        <s v="ATENCIÓN PSICOSOCIAL_x000a_DOCUMENTACIÓN TÉCNICA"/>
        <s v="RECOMENDACIONES GENERALES"/>
        <s v="ATENCIÓN PSICOSOCIAL_x000a_AISLAMIENTO DOMICILIARIO_x000a_PERSONAS MAYORES_x000a_PREVENCIÓN"/>
        <s v="ATENCIÓN PSICOSOCIAL"/>
        <s v="AUTOCUIDADO_x000a_RECOMENDACIONES GENERALES"/>
        <s v="AISLAMIENTO DOMICILIARIO_x000a_AUTOCUIDADO"/>
        <s v="AISLAMIENTO DOMICILIARIO_x000a_DEMENCIA_x000a_AUTOCUIDADO"/>
        <s v="RECURSOS_x000a_SITUACIÓN DE ÚLTIMOS DÍAS_x000a_ATENCIÓN PSICOSOCIAL_x000a_PROFESIONALES"/>
        <s v="ADECUANCIÓN DE LA INTENSIDAD ASISTENCIAL_x000a_ATENCIÓN PSICOSOCIAL_x000a_CUIDADOS PALIATIVOS_x000a_PRIORIZACIÓN DE RECURSOS_x000a_TOMA DE DECISIONES"/>
        <s v="CUIDADOS PALIATIVOS"/>
        <s v="PRIORIZACIÓN DE RECURSOS"/>
        <s v="ATENCIÓN PSICOSOCIAL_x000a_PROFESIONALES_x000a_"/>
        <s v="PROFESIONALES"/>
        <s v="ATENCIÓN PSICOSOCIAL_x000a_COMUNICACIÓN_x000a_PROFESIONALES_x000a_TOMA DE DECISIONES_x000a_UNIDAD DE CUIDADOS INTENSIVOS"/>
        <s v="VULNERABILIDAD"/>
        <s v="MANEJO SÍNTOMAS_x000a_PROFESIONALES"/>
        <s v="TRASTORNO PSICÓTICO_x000a_GERIATRIA_x000a_PROFESIONALES"/>
        <s v="ATENCIÓN PSICOSOCIAL_x000a_CONTROL DE SINTOMAS_x000a_PROFESIONALES"/>
        <s v="ATENCIÓN PSICOSOCIAL_x000a_ADECUACIÓN DE LA INTENSIDAD DE LA INTERVENCIÓN_x000a_PLANIFICACIÓN DE LA ATENCIÓN_x000a_PROFESIONALES_x000a_TOMA DE DECISIONES"/>
        <s v="ADECUACIÓN DE LA INTENSIDAD ASISTENCIAL_x000a_PROFESIONALES_x000a_TOMA DE DECISIONES_x000a_RECOMENDACIONES ÉTICAS"/>
        <s v="AUTOCUIDADO_x000a_ATENCIÓN PSICOSOCIAL_x000a_COMUNICACIONES DIFÍCILES_x000a_CONTROL DE SINTOMAS_x000a_PROFESIONALES_x000a_SITUACIÓN ÚLTIMOS DÍAS"/>
        <s v="ADECUACIÓN DE LA INTENSIDAD ASISTENCIAL_x000a_ATENCIÓN ESPIRITUAL_x000a_ATENCIÓN PSICOSOCIAL_x000a_SITUACIÓN ÚLTIMOS DÍAS_x000a_RECOMENDACIONES GENERALES"/>
        <s v="PROFESIONALES_x000a_RECOMENDACIONES GENERALES"/>
        <s v="FINAL DE VIDA_x000a_PLANIFICACIÓN DE LA ATENCIÓN"/>
        <s v="ATENCIÓN PSICOSOCIAL_x000a_PROFESIONALES_x000a_RECOMENDACIONES GENERALES"/>
        <s v="PROFESIONALES_x000a_ATENCIÓN DOMICILIARIA_x000a_SEDACIÓN PALIATIVA_x000a_DISNEA"/>
        <s v="PROFESIONALES_x000a_RECOMENDACIONES ÉTICAS_x000a_SITUACIÓN ÚLTIMOS DÍAS_x000a_TRATAMIENTO FARMACOLÓGICO"/>
        <s v="ATENCION PSICOSOCIAL_x000a_COMUNICACIÓN_x000a_PROFESIONALES_x000a_TOMA DE DECISIONES"/>
        <s v="ANALISIS GENERAL"/>
        <s v="CONSIDERACIONES ÉTICAS_x000a_PLANIFICACIÓN DE LA ATENCIÓN_x000a_PROFESIONALES"/>
        <s v="ATENCIÓN AL DUELO_x000a_ATENCIÓN PSICOSOCIAL_x000a_CIUDADANIA"/>
        <s v="ATENCIÓN PSICOSOCIAL_x000a_EPIDEMIOLOGIA SUFRIMIENTO_x000a_PRÁCTICA COMPASION "/>
        <s v="COMUNICACIÓN_x000a_ATENCIÓN PSICOSOCIAL"/>
        <s v="ATENCIÓN PSICOSOCIAL_x000a_CIUDADANIA_x000a_COMUNICACIÓN_x000a_PROFESIONALES"/>
        <s v="ATENCIÓN VIRTUAL_x000a_INTERVENCIONES PSICOSOCIALES_x000a_PLANIFICACIÓN DE LA ATENCIÓN_x000a_SALUD MENTAL_x000a_SOPORTA AL PROFESIONAL_x000a_"/>
        <s v="PLANIFICACIÓN ESTRATÉGICA DE LA ATENCIÓN_x000a_PREVENCIÓN_x000a_PROFESIONALES SANITARIOS_x000a_SALUD MENTAL"/>
        <s v="ESTRATEEGIAS DE AFRONTAMIENTO_x000a_FORMACIÓN EN COMUNICACIÓN_x000a_PROFESIONALES SALNITARIOS_x000a_SALUD MENTAL"/>
        <s v="PLANIFICACIÓN EN LA ATENCIÓN_x000a_PROFESIONALES DE LA SALUD_x000a_SALUD MENTAL"/>
        <s v="PLANIFICACIÓN DE LA ATENCIÓN_x000a_PROFESIONALES DE LA SALUD_x000a_SALUD MENTAL"/>
        <s v="PLANIFICACIÓN DE LA ATENCIÓN_x000a_PROFESIONALES SANITARIOS_x000a_SALUD MENTAL_x000a_SALUD PÚBLICA"/>
        <s v="PLANIFICACIÓN DE LA ATENCIÓN_x000a_PROFESIONALES SANITARIOS_x000a_SALUD PÚBLICA_x000a_SALUD MENTAL"/>
        <s v="ATENCIÓN PSICOSOCIAL_x000a_ENFERMERAS_x000a_PROFESIONALES SANITARIOS_x000a_SALUT MENTAL"/>
        <s v="ATENCIÓN PSICOSOCIAL_x000a_DEMENCIA_x000a_"/>
        <s v="ATENCIÓN PSICOSOCIAL_x000a_PROFESIONALES SANITARIOS_x000a_SALUT MENTAL"/>
        <s v="ATENCIÓN PSICOSOCIAL_x000a_CUIDADORES_x000a_PLANIFICACIÓN DE LA ATENCIÓN_x000a_TRATAMIENTOS"/>
        <s v="ATENCIÓN PSICOSOCIAL_x000a_PROFESIONALES SANITARIOS_x000a_SALUD MENTAL"/>
        <s v="EPIDEMIOLOGIA"/>
        <s v="ATENCIÓN PSICOSOCIAL_x000a_CUARENTENA_x000a_SALUD MENTAL"/>
        <s v="CONTROL DE SÍNTOMAS_x000a_FLUJOGRAMA_x000a_TOMA DE DECISIONES"/>
        <s v="MORTALIDAD_x000a_PERSONAS MAYORES_x000a_SINTOMATOLOGÍA"/>
        <s v="ATENCIÓN PSICOSOCIAL_x000a_AUTOCUIDADO_x000a_COMUNICACIÓN_x000a_CONTROL DE SÍNTOMAS_x000a_SITUACIÓN DE ÚLTIMOS DÍAS"/>
        <s v="USO MASCARILLAS"/>
        <s v="ATENCIÓN PSICOSOCIAL_x000a_DUELO_x000a_RECOMENDACIONES GENERALES"/>
        <s v="ATENCIÓN PSICOSOCIAL_x000a_AUTOCUIDADO_x000a_SOPORTE A LOS PROFESIONALES"/>
        <s v="ATENCIÓN PSICOSOCIAL_x000a_COMUNICACIÓN TELEFÓNICA_x000a_SITUACIÓN DE ÚLTIMOS DÍAS"/>
        <s v="AUTOCUIDADO DEL PROFESIONALES_x000a_ATENCIÓN PSICOSOCIAL"/>
        <s v="PROGRESIÓN DE LAS NECESIDADES_x000a_"/>
        <s v="ADECUACIÓN DE LA INTENSIDAD ASISTENCIAL"/>
        <s v="TRABAJO SOCIAL"/>
        <s v="RECOMENDACIONES ÉTICAS"/>
        <s v="INFORMACIÓN GENERAL_x000a_CIUDADANIA"/>
        <s v="COMUNICACIÓN TELEFÓNICA COMPASIVA"/>
        <s v="ESQUEMA DIAGNÓSTICO"/>
        <s v="ATENCIÓN PSICOSOCIAL_x000a_SOPORTE A PROFESIONALES"/>
        <s v="ATENCIÓN AL DUELO_x000a_ATENCIÓN PSICOSOCIAL_x000a_COMUNICACIÓN_x000a_SITUACIÓN ÚLTIMOS DÍAS_x000a_"/>
        <s v="ATENCIÓN PSICOSOCIAL_x000a_COMUNICACIÓN "/>
        <s v="ATENCIÓN PSICOSOCIAL_x000a_BURNOUT_x000a_DUELO_x000a_FATIGA POR COMPASIÓN"/>
        <s v="ATENCIÓN PSICOSOCIAL_x000a_ÚLTIMOS DÍAS_x000a_"/>
        <s v="ATENCIÓN PSICOSOCIAL_x000a_AUTOCUIDADO"/>
        <s v="ATENCIÓN PSICOSOCIAL_x000a_COMUNICACIÓN_x000a_AUTOCUIDADO"/>
        <s v="ATENCIÓN PSICISOCIAL_x000a_ATENCION ESPIRITUAL Y RELIGIOSA"/>
        <s v="ATENCIÓN PSICOSOCIAL_x000a_AISLAMIENTO HOSPITALARIO_x000a_COMUNICACION_x000a_PACIENTES Y FAMILIA"/>
        <s v="ATENCIÓN PSICOSOCIAL_x000a_COMUNICACIÓN_x000a_SITUACIÓN ÚLTIMOS DÍAS_x000a_DUELO_x000a_AISLAMIENTO HOSPITALARIO_x000a_"/>
        <s v="CONTROL DE SÍNTOMAS"/>
        <s v="WEB RWCURSOS_x000a_PUBLICACIONES_x000a_DOCUMENTOS_x000a_SESIONES ON-LINE"/>
        <s v="PLAN DE CONTINGENCIA"/>
        <s v="ATENCIÓN AL PROFESIONAL"/>
        <s v="ATENCIÓN PSICOSOCIAL_x000a_IMPACTO PSICOLÓGICO"/>
        <s v="INFORMACIÓN GENERAL"/>
        <s v="ATENCIÓN PSICOSOCIAL_x000a_PROFESIONALES_x000a_CIUDADANIA_x000a_INFORMACIÓN GENERAL "/>
        <s v="PROFESIONALES_x000a_CUIDADOS PALIATIVOS_x000a_TOMA DECISIONES"/>
        <s v="PROFESIONALES_x000a_ATENCION PSICOSOCIAL"/>
        <s v="CUIDADOS PALIATIVOS_x000a_ATENCIÓN PSICOSOCIAL"/>
        <s v="ANSIEDAD_x000a_DEPRESIÓN_x000a_ESTRES_x000a_ESTUDIO TRANSVERSAL_x000a_INSOMNIO_x000a_PROFESIONALES ASISTENCIALES_x000a_SALUD MENTAL"/>
        <s v="ATENCIÓN PSICOSOCIAL_x000a_CIUDADANIA_x000a_DERECHOS HUMANOS_x000a_DESIGUALDAD_x000a_ÉTICA_x000a_VALORES SOCIALES"/>
        <s v="ASPECOS ÉTICOS Y LEGALES_x000a_ATENCIÓN PSICOSOCIAL_x000a_COMUNIDAD_x000a_DERECHOS HUMANOS _x000a_ENFERMEDAD AVANZADA_x000a_PROFESIONALES"/>
      </sharedItems>
    </cacheField>
    <cacheField name="AUTOR/ES" numFmtId="0">
      <sharedItems containsBlank="1" count="164" longText="1">
        <s v="Instituto de Salud Carlos III_x000a_Ministerio Sanidad"/>
        <s v="Gobierno de España_x000a_Agencia Estatal. Boletín Oficial del Estado (BOE)"/>
        <s v="Càtedres de Cures Pal.liatives i Bioética de UVIC/UCC"/>
        <s v="Consell de col.legi de metges de Catalunya"/>
        <s v="Generalitat de catalunya: CatSalut "/>
        <s v="Sociedad Española de Geriatría y Gerontología _x000a_Colaboración Servicios de geriatría hospitalarios, Hospitales de media estancia_x000a_Residencias de mayores y Centros Sociosanitarios"/>
        <s v="Fundación &quot;la Caixa&quot; Junto al Ministerio de Sanidad y la Fundació Galatea"/>
        <m/>
        <s v="Asociación Española Contra el Cáncer (AECC)"/>
        <s v="Ministerio de sanidad y el consejo general de psicólogos"/>
        <s v="Ajuntament de Barcelona"/>
        <s v="International Organization for Migration (IOM)_x000a_The UN Migration Agency_x000a_ADMin4all"/>
        <s v="Hospital Universitario Infanta Sofía"/>
        <s v="FEFOC"/>
        <s v="Federación Española de Enfermedades Raras"/>
        <s v="Diario Oficial de la Unión Europea c126/1: Comunicación procedente de las instituciones, órganos y orgaismos de la Unión Europea (Comisión Europea)"/>
        <s v="GenCat_x000a_Departament Interior"/>
        <s v="CatSalut"/>
        <s v="CatSalut Canal Salud"/>
        <s v="Col·legi oficial de Psicologia de Catalunya"/>
        <s v="Cristina Boiza y Pura Díaz-Veiga_x000a_Matia Fundazioa"/>
        <s v="Cruz Roja Española "/>
        <s v="Help Age International"/>
        <s v="Lori Thompson_x000a_Matia Fundazioa"/>
        <s v="Maldita.es Fuente: Sociedad Española de médicos generales y de familia y Ministerio de España"/>
        <s v="Matia Fundazioa"/>
        <s v="Ministerio de Sanidad"/>
        <s v="Organización colegial de enfermería"/>
        <s v="Organización Mundial de la Salud"/>
        <s v="Programa para la atencion Integral a personas con enfermedad avanzada de la obra social &quot;laCaixa&quot; Equipo atención Psicosocial Mutuam Barcelona"/>
        <s v="Programa para la atencion Integral a personas con enfermedad avanzada de la obra social &quot;laCaixa&quot; Escuela de cuidadores"/>
        <s v="Pura Díaz-Veiga_x000a_Matia Fundazioa"/>
        <s v="Pura Díaz-Veiga, Álvaro García y Cristina Buiza_x000a_Matia Fundazioa"/>
        <s v="Unversidad de Salamanca"/>
        <s v="Equipo de Soporte de Cuidados Paliativos del Hospital Universitario 12 de Octubre"/>
        <s v="Institut Borja de Bioètica. Universitat Ramon Llull"/>
        <s v="Asociación Madrileña de Cuidados Paliativos (AMCP)"/>
        <s v="Comité Ético de España (CBE)"/>
        <s v="Constantini M et al._x000a_"/>
        <s v="H.Sant Joan de Déu Palma (Inca)"/>
        <s v="Rubio, O; Esquerda, M; Amblas, J Basado en el documento de la SEMICYUC"/>
        <s v="Salud Madrid_x000a_Hospital Universitario La Paz_x000a_Hospital Carlos III_x000a_Hospital Cantoblanco_x000a_Comité ética asistencial (CEAS)"/>
        <s v="Societat Catalana de Geriatría i Gerontologia (SCGG)"/>
        <s v="The Lancet_x000a_Vol 395 April 4, 2020"/>
        <s v="Daugherty, L et al. "/>
        <s v="Douglas B White, Mitchell H Katz, John M Luce and Bernard Lo"/>
        <s v="Alison K Thompson, Karen Faith, Jennifer L Gibson and_x000a_Ross EG Upshur. BMC medical ethics"/>
        <s v="NICE NHS_x000a_BMJ 2020; 369 m1461 _x000a_"/>
        <s v="Esteve A,  Agüera L y Manzano S_x000a_Hospital Universitario Infanta Leonor, Hospital Universitario Doce de Octubre, Hospital Universitario Infanta Leonor. Madrid."/>
        <s v="Julià-Torras J, Serrano G."/>
        <s v="Porta Sales J, Gómez-Batiste X, Tuca-Rodríguez A."/>
        <s v="Lovell N, Maddocks M, Etkind SN, Taylor K, Carey I, Vora V, Marsh L, Higginson IJ, Prentice W, Edmonds P, Sleeman KE, Journal of Pain and Symptom Management (2020)"/>
        <s v="Radbruch L et al. _x000a_The Lancet April, 22 2020"/>
        <s v="Arya Amit  et al. _x000a_CMAJ 2020. doi: 10.1503/cmaj.200465; early-released March 31, 2020"/>
        <s v="Clínica Universidad de Navarra"/>
        <s v="Collated for the Northern Care Alliance NHS Group and the Association for Palliative Medicine of Great Britain and Ireland by: Dr Iain Law rie FRCP, MRCGP and Fiona Murphy MBE"/>
        <s v="EAPC"/>
        <s v="Etkind SN, Bone AE, Lovell N, Cripps RL, Harding R, Higginson IJ, Sleeman KE. _x000a_Journal of Pain and Symptom Management_x000a_"/>
        <s v="Fundació Galatea"/>
        <s v="Fundación Caredoctors"/>
        <s v="Red de Cuidados paliativos de Andalucía (REDPAL)"/>
        <s v="Societat Catalano Balear de Cures Pal.liatives"/>
        <s v="The Lancet_x000a_Vol 395 April 11, 2020"/>
        <s v="Krakauer, E et al. "/>
        <s v="Downar, J and Seccareccia, D"/>
        <s v="SJD Parc Sanitari Sant Joan de Déu Barcelona"/>
        <s v="Alarcón E, Cabrera E, García N, Montejo M, Plaza G, Prieto P, Rey P, Robles M, Vega N"/>
        <s v="Colegio oficial psicologia de Madrid. _x000a_Moriconi, V; Barbero, J"/>
        <s v="Programa para la atencion Integral a personas con enfermedad avanzada de la obra social &quot;laCaixa&quot; Equipo atención Psicosocial del Hospital San Rafael"/>
        <s v="Gómez-Batiste X, Calvo T, Gómez J_x000a_Artículo ABC 18/04/2020"/>
        <s v="Canadian Pediatric Society"/>
        <s v="Fondazione Patrizio Paoletti"/>
        <s v="Jia Jia Liu, Yamping Bao, Xiaolin Huang, Jie Shi, Lin Lu"/>
        <s v="Manuela Molina"/>
        <s v="Jun Zhang, Weili Wu, Xin Zhao, and Wei Zhang._x000a_Precision Clinical Medicine, 3(1), 2020, 3–8"/>
        <s v="Victor J. Dzau, M.D., Darrell Kirch, M.D., and Thomas Nasca, M.D._x000a_The New England Journal of Medicine._x000a_Downloaded from nejm.org on May 14, 2020. "/>
        <s v="José Joaquín Mira1*, Irene Carrillo, Susana Lorenzo, Lena Ferrús, Carmen Silvestre, Pastora Pérez-Pérez, Guadalupe Olivera, Fuencisla Iglesias, Elena Zavala, José Ángel Maderuelo-Fernández, Julián Vitaller2, Roberto Nuño-Solinís, Pilar Astier1and on behalf of the Research Group on Second and Third Victims._x000a_Mira et al. BMC Health Services Research (2015) 15:151_x000a_DOI 10.1186/s12913-015-0790-7"/>
        <s v="Lijun Kang, Yi Li, Shaohua Hu, Min Chen, Can Yang, Bing Xiang Yang, Ying Wang, Jianbo Hu, Jianbo Lai, Xiancang Ma, Jun Chen, Lili Guan, Gaohua Wang, Hong Ma, *Zhongchun Liu_x000a_www.thelancet.com/psychiatry Vol 7 March 2020. Published Online February 5, 2020 https://doi.org/10.1016/"/>
        <s v="Qiongni Chen, Mining Liang, Yamin Li, Jincai Guo, Dongxue Fei, Ling Wang, Li He, Caihua Sheng, Yiwen Cai, Xiaojuan Li, Jianjian Wang, Zhanzhou Zhang. The lancet. Vol 7 April 2020 "/>
        <s v="Anjana Rao Kavoora, Kripa Chakravarthya , Thomas John_x000a_Asian Journal of Psychiatry Volume 51, June 2020, 102074"/>
        <s v="Wen Li, Yuan Yang, Zi-Han Liu1, Yan-Jie Zhao, Qinge Zhang, Ling Zhang, Teris Cheung, Yu-Tao Xiang. International Journal of Biological Sciences 2020; 16(10): 1732-1738. "/>
        <s v="Long Huang, Fuming Xu, Hairong Liu_x000a_medRxiv March 8, 2020. preprint "/>
        <s v="Aida Suárez-González, Gill Livingston y Adelina Comas Herrera_x000a_International Long-term care policy network "/>
        <s v="Yuhong Dai et al._x000a_medRxiv preprint doi.org/10.1101/2020.03.03.20030874._x000a_March 6, 2020. "/>
        <s v="Zhenyu Li, et al., Brain, Behavior, and Immunity,_x000a_Elsevier. March 7, 2020."/>
        <s v="Yu-Tao Xiang et al. _x000a_The Lancet February 4, 2020."/>
        <s v="Zhu Z et al._x000a_medRxiv preprint February 23, 2020."/>
        <s v="Bowers B, Pollock K, Barclay S_x000a_BMJ 2020;369:m1615  (Published 24 April 2020)"/>
        <s v="Liua N et al._x000a_Elsevier. Psychiatry Research Vol 287, May,  2020 "/>
        <s v="Wang C, Horby P W, Hayden F G,_x000a_ Gao G F._x000a_The Lancet. Vol 395 February 15, 2020"/>
        <s v="Seon-Cheol and Yong Chon _x000a_Korean Neuropsychiatric association_x000a_Psychiatry Investig 2020;17(2):85-86"/>
        <s v="Servicio de medicina Preventiva Fundación Jiménez Díaz_x000a_"/>
        <s v="Shahid Z et al. The Journal American Geriatrics Society 00:1-4, 2020 "/>
        <s v="Equipo de Soporte Hospitalario y Atención Paliativa (ESHAP), Comité de Ética Asistencial, Gerencia y Equipo Directivo del Hospital de Manacor_x000a_"/>
        <s v="EPiEch Vigilancia epidemiológica_x000a_Prevención de la infección"/>
        <s v="Grupo estatal de intervención en emergencias sociales (G.E.I.E.S)"/>
        <s v="Istituto de psiquiatría y salud mental_x000a_H.U. Gregorio Marañón"/>
        <s v="Equipo de Soporte de Cuidados Paliativos del H.U. 12 de Octubre"/>
        <s v="Unidad de Cuidados Paliativos Hospital Universitario La Paz"/>
        <s v=" Victor Tseng_x000a_ @vector Sting, 30 Marzo 2020 Tweet"/>
        <s v="Bajwah S, Wilcock A, Towers R, et al. _x000a_Eur Respir J 2020; in press _x000a_"/>
        <s v="CAMH"/>
        <s v="Clinica Universitaria de Navarra"/>
        <s v="Colegio oficial de trabajo social de Badajoz"/>
        <s v="Colegio oficial psicologia de Madrid"/>
        <s v="Consejo General del Trabajo social (web)"/>
        <s v="Dr. Julio Gómez"/>
        <s v="EMDR Europe association"/>
        <s v="Fundación Galatea"/>
        <s v="H. Gregorio Marañón_x000a_Instituto de Psiquiatría y Salud Mental."/>
        <s v="H.Clínico San Carlos, Madrid"/>
        <s v="Highfield, Julie_x000a_Traducción por el equipo de Salud Mental Hospital Universitario La Paz"/>
        <s v="Hospital Clínico San Carlos. Instituto de Psiquiatria y Salud Mental "/>
        <s v="Hospital Universitario Infanta Elena "/>
        <s v="Journal of Pain and Symptom Management"/>
        <s v="La Unió Assosiació d'entitats sanitàries i socials"/>
        <s v="Meier, D; Morrison, R and Bowman, B "/>
        <s v="Miguel Ángel Jiménez Clavero_x000a_@virusemergentes, 6 Abril 2020 Tweet"/>
        <s v="Programa para la atencion Integral a personas con enfermedad avanzada de la obra social &quot;laCaixa&quot; Equipo atención Psicosocial ASPANION"/>
        <s v="Programa para la atencion Integral a personas con enfermedad avanzada de la obra social &quot;laCaixa&quot; Equipo Atención Psicosocial CARENA"/>
        <s v="Programa para la atencion Integral a personas con enfermedad avanzada de la obra social &quot;laCaixa&quot; Equipo Atención Psicosocial Cruz Roja Española Almería"/>
        <s v="Programa para la atencion Integral a personas con enfermedad avanzada de la obra social &quot;laCaixa&quot; Equipo Atención Psicosocial Cruz Roja Española Cádiz"/>
        <s v="Programa para la atencion Integral a personas con enfermedad avanzada de la obra social &quot;laCaixa&quot; Equipo atención Psicosocial de Navarra."/>
        <s v="Programa para la atencion Integral a personas con enfermedad avanzada de la obra social &quot;laCaixa&quot; Equipo Atención Psicosocial Fundación Instituto San José, Murcia"/>
        <s v="Programa para la atencion Integral a personas con enfermedad avanzada de la obra social &quot;laCaixa&quot; Equipo Atención Psicosocial H.San Joan de Déu de Palma de Mallorca"/>
        <s v="Programa para la atencion Integral a personas con enfermedad avanzada de la obra social &quot;laCaixa&quot; Equipo atención Psicosocial Hospital San Rafael"/>
        <s v="Programa para la atencion Integral a personas con enfermedad avanzada de la obra social &quot;laCaixa&quot; Equipo de Atención Psicosocial del Hospital San Rafael, Madrid"/>
        <s v="R. Cuevas i J.Ortiz (Hospital General de Granollers) M. López i V. Buscemi (Programa para la atencion Integral a personas con enfermedad avanzada de la obra social &quot;laCaixa&quot; Equipo Atención Psicosocial Creu Roja Granollers)."/>
        <s v="Roy H. Perlis_x000a_Center for Quantitative Health and Department of Psychiatry, Massachusetts General Hospital"/>
        <s v="Royal College os physicians"/>
        <s v="Scottish Quality &amp; Safety fellows_x000a_University of Edimburg-NHS Scotland"/>
        <s v="SECPAL"/>
        <s v="SEMICYUC "/>
        <s v="SEMICYUC Y SEEIUC"/>
        <s v="Servicio Extremeño de Salud "/>
        <s v="Shanafelt T_x000a_JAMA. American Medical Association."/>
        <s v="Sociedad Catalano Balear de Cuidados Paliativos: Gup psicologia Pal.liativa "/>
        <s v="Societat Italiana CP"/>
        <s v="World Health Organization"/>
        <s v="Unidad de Salud Mental y Uso de Sustancias, Organización Panamericana de la Salud (OPS/OMS) "/>
        <s v="Ping Wu et al._x000a_La Revue canadienne de psychiatrie, vol 54, no 5, mai 2009"/>
        <s v="Agencia Salut Pública Sub-direcció General de Vigilància i Resposta a Emergències de Salut Pública "/>
        <s v="Gómez-Batiste, X. La Vanguardia 23032020"/>
        <s v="Intensive Care Society"/>
        <s v="Resuscitation council UK"/>
        <s v="Samantha K Brooks, Rebecca K Webster, Louise E Smith, Lisa Woodland, Simon Wessely, Neil Greenberg, Gideon James Rubin"/>
        <s v="Servicios de Salud Mental de:_x000a_Hospital Universitario La Paz_x000a_Hospital Universitario Príncipe de Asturias_x000a_Hospital Infantil Universitario Niño Jesús"/>
        <s v="Sociedad Española de Medicina Interna"/>
        <s v="Society of critical care medicine USA"/>
        <s v="The New England Journal of Medicine web"/>
        <s v="WHO"/>
        <s v="Dr. Manuel J. Mejías (Abril, 20202) "/>
        <s v="(2020) Dirección General de Salud Pública. Consejería de Sanidad "/>
        <s v="Instituto Pallium Latinoamérica, Medicina Interna  e Instituto de investigación Alfredo Lanari. Universidad de Buenos Aires"/>
        <s v="Oxford Medicine Online. Doherty, M; Hauser, J."/>
        <s v="Programa para la atencion Integral a personas con enfermedad avanzada de la obra social &quot;laCaixa&quot; Equipo atención Psicosocial de Navarra. Arbizu JP"/>
        <s v="Programa para la atencion Integral a personas con enfermedad avanzada de la obra social &quot;laCaixa&quot; Equipo atención Psicosocial Fundación Matía "/>
        <s v="SECPAL_AECPAL "/>
        <s v="Doherty, M; Hauser, J _x000a_A Field Manual for Palliative Care in_x000a_Humanitarian Crises Edited by Elisha Waldman and Marcia Glass"/>
        <s v="British Geriatric Society"/>
        <s v="GenCat (Direcció General de l’Autonomia Personal i la Discapacitat del Departament de Treball, Afers Socials i Famílies) "/>
        <s v="Rodolfo Rossi, Valentina Socci, Francesca Pacitti, Giorgio Di Lorenzo, Antinisca Di Marco, Alberto Siracusano, Alessandro Rossi._x000a_JAMA Network Open. 2020;3(5):e2010185. doi:10.1001/jamanetworkopen.2020.10185 (Reprinted)"/>
        <s v="Grupo de trabajo: Goicoetxea M, Aza J, Zubanobeaskoetxea L, Castells C, Rubio C, Bao A et al."/>
        <s v="Lisa, Schwartz, Diederik Loman, Ebtesam Ahmed._x000a_Worldwide Hospice Palliative Care Alliance (WHPCA)"/>
      </sharedItems>
    </cacheField>
    <cacheField name="TÍTULO DEL DOCUMENTO" numFmtId="0">
      <sharedItems containsBlank="1" count="188" longText="1">
        <s v="Situación y evolución del COVID-19 en España"/>
        <s v="Boletín Oficial del Estado: domingo 3 de mayo de 2020, Núm. 123"/>
        <s v="Recomanacions pràctiques per la pressa de decisions ètiques i clíniques en l'entorn residencial en context de la crisi de COVID-9"/>
        <s v="Dignificar l’atenció a les persones grans fràgils i en final de vida en l’entorn Residencial durant la pandèmia de covid-19"/>
        <s v="Informació per famílies sobre les actuacions preventives en referència al nou coronavirus SARS-COV-2 en l’àmbit de la residència/families"/>
        <s v="Es urgente un plan de actuación único para coronavirus en residencias de mayores y centros sociosanitarios"/>
        <s v="Desde la Fundación &quot;la Caixa&quot;ponemos a disposición de los profesionales del ámbito sanitario una línea telefónica de acompañamiento psicológico gratuita para ayudarles a gestionar los retos derivados del brote de Covid-19. Ayúdanos a que llegue a todos los que lo necesiten #CuidaraQuienesNosCuidan_x000a_900 670 777, los 7 días de la semana de 9 a 22 h."/>
        <m/>
        <s v="La AECC ofrece atención psicológica a todas aquellas personas en duelo"/>
        <s v="Teléfono de apoyo para la población afectada por la COVID-19"/>
        <s v="Serveis i recursos per cuidar la salut mental i emocional"/>
        <s v="Information on COVID-19 Emergency"/>
        <s v="Cuídate para cuidar de todos"/>
        <s v="Acompañando a nuestros niños y adolescentes en el duelo en tiempos de COVID-19"/>
        <s v="Afrontando la pérdida de tu ser querido en tiempos de COVID-19"/>
        <s v="En tiempos del coronavirus"/>
        <s v="Las enfermedades raras, en casa"/>
        <s v="Hoja de ruta común Europea para el levantamiento de las medidas de contención de la COVID-19"/>
        <s v="Fases de confinament"/>
        <s v="Sortida al carrer d'infants i adolescents"/>
        <s v="Pla d’acció per al suport emocional i la gestió de l’estrès agut de la ciutadania davant la  situació de pandèmia causada pel nou coronavirus, la comunicació a familiars de pacients i l’acompanyament del dol per la COVID-19"/>
        <s v="App evaluación de tu salud mental, disponer de herramientas para gestionar los síntomas de malestar, acceder a recursos profesionales de salud mental y recibir indicaciones y consejos sobre qué hacer en cada situación"/>
        <s v="Recomanacions per afrontar la mort d’una persona estimada durant el  confinament per l'epidèmia de COVID-19"/>
        <s v="En Casa viviendo con una persona con demencia, ¿Que hago si...?"/>
        <s v="Pautas psicológicas dirigidas a la población general para un adecuado afrontamiento ante el covid-19"/>
        <s v="Consejos para personas mayores"/>
        <s v="Web movimiento Global a favor de los derechos de las personas mayores: Las personas mayores y la alerta sanitaria provocada por la pandemia del coronavirus (COVID-19)"/>
        <s v="9 Recomendaciones si tu familiar se encuentra ingresado en aislamiento hospitalario"/>
        <s v="¡Quédate en tu habitación! Medidas de prevención que debes tomar si crees que estás contagiado por COVID-19"/>
        <s v="Documentación COVID-19"/>
        <s v="¿Cómo hacer las compras de primera necesidad?"/>
        <s v="¿Qué les digo a los niños sobre el coronavirus?"/>
        <s v="Decálogo sobre cómo actuar en caso de tener síntomas de COVID-19"/>
        <s v="Guia de actuación para personas con condiciones de salud crónicas y personas mayores en situación de confinamiento. Estado de alarma por COVID-19."/>
        <s v="Qué hacer si presentas síntomas"/>
        <s v="Recomendaciones para el aislamiento domiciliario en casos leves de COVID-19; 2020"/>
        <s v="Recomendaciones para personas mayores"/>
        <s v="Limpieza y desinfección del domicilio con afectado COVID19"/>
        <s v="Medidas de aislamiento domiciliario"/>
        <s v="Lidiar con el estrés durante el brote de 19 nCOV"/>
        <s v="Recomanacions per gestionar la incertesa actual"/>
        <s v="Consejos para el bienestar de personas cuidadoras"/>
        <s v="10 recomendaciones si tu familiar mayor se encuentra en situación de aislamiento en casa"/>
        <s v="10 recomendaciones si cuidas a una persona con demencia y no podéis salir de casa"/>
        <s v="Decálogo del consejo de psicólogos ante el confinamiento por el COVID-19"/>
        <s v="Protocolo para la comunicación telefónica de malas noticias a familiares de pacientes con coronavirus en situación de últimos días"/>
        <s v="Protocolos y recomendaciones"/>
        <s v="Coronavirus (COVID-19) Información a tener en cuenta en la atención a pacientes con necesidad de cuidados paliativos"/>
        <s v="Informe del comité de bioética de España sobre los aspectos bioéticos de la priorización de recursos sanitarios en el contexto de la crisis del corinavirus"/>
        <s v="Response and role of palliative care during the COVID-19 pandemic: a national telephone survey of hospices in Italy"/>
        <s v="Protocolo de actuación del comité de ética asistencial COVID-19 del Hospital Sant Joan de Déu, Palma"/>
        <s v="Recomendaciones generales, relacionadas con las decisiones éticas difíciles y la adecuación de la intensidad asistencial/ingreso en las unidades de cuidados intensivos en situaciones excepcionales de crisis"/>
        <s v="Guión ético-comunicativo de abordaje con pacientes COVID-19 del documento: Recomendaciones del comité de etica para la asistencia sanitaria (CEAS) para la toma de decisiones en unidades de cuidados intensivos (UCI) durante la pandemia del COVID-19"/>
        <s v="Recomendaciones del comité de etica para la asistencia sanitaria (CEAS) para la toma de decisiones en unidades de cuidados intensivos (UCI) durante la pandemia del COVID-19"/>
        <s v="Possicionament de la SCGG davant la crisi COVID-19"/>
        <s v="Redefining vulnerability in the era of COVID-19"/>
        <s v="Care of the critically and injured during pandemies and disasters: Chest consensus"/>
        <s v="Who should receive life support during a public health emergency? Using ethical principles to improve allocation decisions"/>
        <s v="Management guidelines"/>
        <s v="Managing COVID-19 symptoms (including at the end of life) in the community: summary of NICE guidelines"/>
        <s v="Manejo farmacológico de trastornos psicóticos en personas mayores con tratamiento de la infección por COVID19: interacciones y recomendaciones terapéuticas."/>
        <s v="Manual de control de síntomas de pacientes con cáncer. 4ª ed."/>
        <s v="Manual de control de síntomas en pacientes con cáncer avanzado terminal. 3ª ed."/>
        <s v="Characteristics, symptom management and outcomes of 101 patients with COVID-19 referred for hospital palliative care"/>
        <s v="The key role of palliative care in response to the COVID-19 tsunami of suffering"/>
        <s v="Pandemic palliative care: beyond ventilators and saving lives"/>
        <s v="Guías rápidas de apoyo y control sintomático en pacientes avanzados con COVID-19"/>
        <s v="COVID-19 and Palliative, End of Life and Bereavement Care in Secondary Care Role of the specialty and guidance to aid care"/>
        <s v="Coronavirus and the palliative care response"/>
        <s v="The role and response of palliative care and hospice services in epidemics and pandemics: a rapid review to inform practice during the COVID-19 pandemic"/>
        <s v="Caixa de recursos per a professionals de la salut"/>
        <s v="Protocolo de actuación para la Sedación Paliativa ante una disnea refractaria en domicilio. Protocolo especial COVID-19"/>
        <s v="Tractament extrahospitalari dels símptomes de final de vida en la infecció per SARS-CoV-2"/>
        <s v="Cuidados Paliativos y COVID-19"/>
        <s v="Les cures pal·liatives durant una emergència de Salut: Pandèmia COVID-19 "/>
        <s v="Palliative care and the COVID-19 pandemic"/>
        <s v="Palliative care needs of people affected by natural hazards, political or ethnic conflict, epidemics of life-threatening infections, and other humanitarian crises"/>
        <s v="Palliating a Pandemic: All patients must be cared for"/>
        <s v="Dol: Consells per afrontar la pèrdua d'un ésser estimat"/>
        <s v="Guía de duelo y COVID-19"/>
        <s v="Guía de acompañamiento al duelo COVID-19 (2ª Ed) Abril 2020"/>
        <s v="Recomendaciones para familiares en la elaboración del duelo por COVID-19"/>
        <s v="Epidemiología del sufrimiento y práctica de la compasión"/>
        <s v="How can we talk to kids about COVID-19? Be “realistically reassuring”"/>
        <s v="How to help youth tackle the blues during COVID-19 and physicaldistancing"/>
        <s v="10 steps for talking to your children about it Coronavirus/covid-19 emergency"/>
        <s v="Mental health considerations for children quarantined"/>
        <s v="Explicación a los niños del COVID-19: Hola soy un virus primo de la gripa y el resfriado y me llamo Coronavirus"/>
        <s v="Recommended psychological crisis intervention response to the 2019 novel coronavirus pneumonia outbreak in China: a model of West China Hospital"/>
        <s v="Preventing a Parallel Pandemic. A National Strategy to Protect Clinicians’ Well-Being"/>
        <s v="The aftermath of adverse events in Spanish primary care and hospital health professionals"/>
        <s v="The mental health of medical workers in Wuhan, China dealing with the 2019 novel coronavirus"/>
        <s v="Mental health care for medical staff in China during the COVID-19 outbreak"/>
        <s v="Remote consultations in the era of COVID-19 pandemic: Preliminary experience in a regional Australian public acute mental health care setting"/>
        <s v="Progression of Mental Health Services during the COVID-19 Outbreak in China"/>
        <s v="Emotional responses and coping strategies of nurses and nursing college students during COVID-19 outbreak"/>
        <s v="The impact of the COVID-19 pandemic on people living with dementia in UK – Resources to support community and institutional Long-Term Care responses to COVID-19"/>
        <s v="Psychological impact of the coronavirus disease 2019 (COVID-19) outbreak on healthcare workers in China"/>
        <s v="Vicarious traumatization in the general public, members, and non-members of medical teams aiding in COVID-19 control"/>
        <s v="Timely mental health care for the 2019 novel coronavirus outbreak is urgently needed"/>
        <s v="COVID-19 in Wuhan: Immediate Psychological Impact on 5062 Health Workers"/>
        <s v="Administration of end-of-life drugs by family caregivers during covid-19 pandemic"/>
        <s v="Prevalence and predictors of PTSS during COVID-19 outbreak in China hardest-hit areas: Gender differences matter"/>
        <s v="A novel coronavirus outbreak of global health concern"/>
        <s v="Mental Health Care Measures in Response to the 2019 Novel Coronavirus Outbreak in Korea"/>
        <s v="Flujograma"/>
        <s v="COVID-19 and Older Adults: What We Know"/>
        <s v="Guía de apoyo clínico en toma de decisiones, control sintomático y acompañamiento en situaciones COVID-19"/>
        <s v="L’ús incorrecte de les mascaretes i dels guants comporta un alt risc de contaminació"/>
        <s v="El duelo por el OVID-19 desde el trabajo social"/>
        <s v="Cuidando la Salud mental del personal sanitario"/>
        <s v="Protocolo para la comunicación telefónica de malas noticias a familiares de pacientes con coronavirus en situación de últimos días."/>
        <s v="Autocuidado para el profesional"/>
        <s v="Health footprint of pandemic"/>
        <s v="Managing the supportive care needs of those affected by COVID-1"/>
        <s v="Talking to children about COVID-19 and its impact"/>
        <s v="Guías rápidas de apoyo y control sintomático en situaciones de COVID-19"/>
        <s v="Información, guías, medidas, recomendaciones...ante el COVID-19"/>
        <s v="Decálogo de recomendaciones para profesionales del ámbito sanitario para un afrontamiento psicológico eficaz ante el malestar generado por el brote de coronavirus-COVID19"/>
        <s v="Recomendacions y documentos de interés ante el COVID-19"/>
        <s v="Vivir en Alerta"/>
        <s v="Indicaciones para el personal de socorro: Autoprotección para rescatistas y sanitarios"/>
        <s v="Recomendaciones para profesionales de la salud. Crisis COVID-19"/>
        <s v="Recomendaciones de triaje en la atención a pacientes críticos durante la pandemia de COVID-19"/>
        <s v="Consejos para lograr el bienestar de los profesionales durante y después del COVID-19"/>
        <s v="¿Cómo podemos proteger nuestra salud emocional?"/>
        <s v="Decálogo de recomendaciones psicológicas para el sanitario"/>
        <s v="Creating a Palliative Care inpatient response plan for COVID-19. The UW Medicine Experience"/>
        <s v="Repositori de documents"/>
        <s v="10 recomendaciones para una comunicación telefonica compasiva"/>
        <s v="Palliative Care and the impact of COVID-19"/>
        <s v="Esquema diagnóstico sobre diagnóstico por PCR y serología del #COVID 19"/>
        <s v="Guía COVID-19. Información para profesionales sanitarios"/>
        <s v="Estrategias de cuidado para el personal sanitario ante la crisis del COVID-19"/>
        <s v="Protocolo de soporte personal sanitario durante la crisis del covid-19"/>
        <s v="Protocolo de atención psicológica a pacientes con infección por COVID-19 y sus familiares"/>
        <s v="Ejemplo de cómo dar malas noticias por teléfono"/>
        <s v="Pautas para aliviar el Estrés, el bounout, la fatiga por compasión y el duelo en los profesionales"/>
        <s v="Pautas para la atencióna  pacientes en situación de gravedad, últimos días y éxitus en la crisis  COVID-19"/>
        <s v="Cuidado emocional del personal sanitario ante el COVID-19"/>
        <s v="Nuestro EAPS ante el COVID-19"/>
        <s v="Protocolo Intervención en Crisis"/>
        <s v="Protocolo de atención psicológica y espiritual a pacientes con infección por COVID19 y sus familiares"/>
        <s v="Prevención del Bourn Out durante el COVID-19. Pautas para profesionales sanitarios"/>
        <s v="Proposta de comunicació pacientes-Familiars que no disposen de medis de comunicació propis durant el confinament"/>
        <s v="Recomendaciones para l@s profesionales sanitari@s para un afrontamiento eficaz ante el malestar psicológico generado por el brote de coronavirus COVID 19"/>
        <s v="Resumen para sobrellevar nuestro día a día laboral"/>
        <s v="Pautes de intervenció en suport emocional a pacients i familiars en situació de COVID-19"/>
        <s v="Exercising Heart and Head in Managing Coronavirus Disease 2019 in Wuhan"/>
        <s v="COVID-19 management guidelines"/>
        <s v="We will have to talk about dying: COVID 19"/>
        <s v="Promover la resiliencia de un equipo sanitario. Covid 19."/>
        <s v="Registro Nacional del paciente crítico con COVID"/>
        <s v="Plan de contingencia para los servicios de medicina intensiva frente a la pandemia de COVID-19"/>
        <s v="Recomendaciones a profesionales para ayudar a gestionar sus emociones ante el COVID-19"/>
        <s v="Understanding and Addressing Sources of Anxiety Among Health Care Professionals During the COVID-19 Pandemic"/>
        <s v="Recomendaciones profesionales sanitarios: Cómo gestionar el aspectos emocionales de la situación de crisis de una pandemia"/>
        <s v="Basic tips for managing communication"/>
        <s v="Coronavirus disease (covid-19) outbreak: rights, roles and responsibilities Of health workers, including key considerations for occupational safety And health"/>
        <s v="Protección de la salud mental y atención psicosocial en situaciones de epidemias"/>
        <s v="The Psychological Impact of the SARS Epidemic on Hospital Employees in China: Exposure, Risk Perception, and Altruistic Acceptance of Risk"/>
        <s v="Guía rápida de consulta para intervinientes"/>
        <s v="Procediment d'actuació enfront de casos d'infecció pel niu coronavirus SARS-COV-2"/>
        <s v="Prevenir, curar, y también cuidar"/>
        <s v="COVID-19 information for Intensive care society members"/>
        <s v="Resuscitation Council UK Statements on COVID-19 (Coronavirus), CPR and Resuscitation"/>
        <s v="The psychological impact of quarantine and how to reduce it rapid review of the evidence"/>
        <s v="Recursos para afrontar efectivamente y con calma la pandemia "/>
        <s v="Recomendaciones GEAS SEMI para pacientes con enf autoinmunes sistémicas COVID19"/>
        <s v="Critical Care for the Non-ICU Clinician"/>
        <s v="Coronavirus COVID-19"/>
        <s v="Advice on the use of masks in the community.pdf"/>
        <s v="Algoritmo rápido de decisiones para pacientes paliativos al final de la vida en tiempos de COVID19"/>
        <s v="Procedimiento para el manejo de cadaveres de casos de COVID-19 del ministerio de sanidad"/>
        <s v="Recomendaciones de atención a pacientes graves o en últimos días de vida con COVID-19"/>
        <s v="Care of the dying patient: A Field manual for palliative care i humanitarian crises"/>
        <s v="Ficha intervención preparación despedida por COVID-19: “Cuando el vínculo trasciende a la presencia&quot;"/>
        <s v="Protocolo apoyo psicológico Covid 19"/>
        <s v="Recomendaciones sobre cuidar y acompañar personas en SUD y su familia y cuidadores"/>
        <s v="Chapter:Care of the Dying patient "/>
        <s v="BGS Managing the COVID-19 pandemic in care homes"/>
        <s v="Mesures de protecció i d'actuació per als professionals del servei d'atenció al domicili (SAD) per la COVID-19"/>
        <s v="Mesures i recomanacions tècniques d'actuació en relació als serveis essencials que es prestaran en el marc del servei d'atenció domiciliaria (SAD) davant la stuaciño extraordinària generada per la COVID-19 "/>
        <s v="Guidelines for care homes for older people in the context of COVID-19"/>
        <s v="Mental Health Outcomes Among Frontline and Second-Line Health Care Workers During the Coronavirus Disease 2019 (COVID-19) Pandemic in Italy"/>
        <s v="¿La salud de quién estamos defendiendo? Desigualdades sociales y sanitarias en tiempos de pandemia."/>
        <s v="Acces to palliative Care during the COVID-19. Pandemic: Ethical and legal aspects"/>
        <s v="COVID-19 10 Tips para tu  bienestar como voluntaria/o"/>
      </sharedItems>
    </cacheField>
    <cacheField name="TIPO DE DOCUMENTO" numFmtId="0">
      <sharedItems count="22">
        <s v="Sitio web"/>
        <s v="Infografía "/>
        <s v="Documento "/>
        <s v="Sitio web asistencia telefónica profesional 900670770"/>
        <s v="Vídeo"/>
        <s v="Información y teléfono"/>
        <s v="Guía "/>
        <s v="Díptico "/>
        <s v="PPT "/>
        <s v="App"/>
        <s v="Sitio web "/>
        <s v="Protocolo "/>
        <s v="Artículo "/>
        <s v="Manual "/>
        <s v="Artículo prensa "/>
        <s v="Flujograma "/>
        <s v="Guía"/>
        <s v="Documentos "/>
        <s v="Infografía"/>
        <s v="Ficha "/>
        <s v="Capítulo "/>
        <s v="Webinario"/>
      </sharedItems>
    </cacheField>
    <cacheField name="ENLACE A DOCUMENTO Y EXTENSIÓN  " numFmtId="0">
      <sharedItems count="188">
        <s v="https://covid19.isciii.es/"/>
        <s v="https://www.boe.es/boe/dias/2020/05/03/"/>
        <s v="https://drive.google.com/open?id=1s-6smPR1YuN6aqWOIDBjlNScP5I-8di1"/>
        <s v="https://drive.google.com/open?id=1yMXELWmdTo8EAu2snIUshVdlak2Lwd51"/>
        <s v="https://drive.google.com/file/d/19xArCjVUF7t-ar6wVv_B4yoDZVFvaV9G/view?usp=sharing"/>
        <s v="https://drive.google.com/open?id=1FBBJ38nUxaZ6iFxc1lFunLJAwHACPaWB"/>
        <s v="https://obrasociallacaixa.org/es/cuidar-a-quienes-nos-cuidan"/>
        <s v="https://www.youtube.com/watch?v=mnHJSM51YyY&amp;feature=youtu.be"/>
        <s v="https://www.aecc.es/es/actualidad/noticias/aecc-ofrece-atencion-psicologica-todas-personas-duelo"/>
        <s v="https://drive.google.com/open?id=14tf-8T2_tC7CMpmfs1RxMYx8dhfE1B-B"/>
        <s v="https://drive.google.com/open?id=1uM5Whi7LCSoopTrMFwkKXTBAH6fdnBxv"/>
        <s v="https://admin4all.eu/news/covid-19-information-leaflet-for-migrant-population/"/>
        <s v="https://drive.google.com/open?id=1sCSy2KJFGb9-g1iAjMfWfI-oF1Tl41PN"/>
        <s v="https://drive.google.com/open?id=164ohgsvtbPp16MxiAM0Q9PUo3a7-jhTk"/>
        <s v="https://drive.google.com/open?id=1VlYkY_FJDQgHMp-qiBH8JgdqGG7kq-k-"/>
        <s v="https://drive.google.com/open?id=1x8lXMM_BnJmz1sa1GE2zePh5uGsJf5bt"/>
        <s v="https://enfermedades-raras.org/"/>
        <s v="https://drive.google.com/open?id=1vAZl9FIx-yLSKMPqGn5mry-9KsgXrPOa"/>
        <s v="https://interior.gencat.cat/ca/arees_dactuacio/proteccio_civil/consells_autoproteccio_emergencia/malalties-transmissibles-emergents-amb-potencial-alt-risc-/fases-de-confinament/"/>
        <s v="https://drive.google.com/open?id=1j1HY2bHmQUZ4q46WLeCoiF4P0OsluYi6"/>
        <s v="https://drive.google.com/open?id=1PoFwaJ7h8mKaCrb7OhOnMins7YzNl_PM"/>
        <s v="https://canalsalut.gencat.cat/ca/salut-a-z/c/coronavirus-2019-ncov/ciutadania/gestio-de-les-emocions/gestioemocional.cat/"/>
        <s v="https://drive.google.com/open?id=1kLVN8oOUoQ0J48ngA25ppeU6KWUNaMs5"/>
        <s v="https://drive.google.com/open?id=1f4yeTJlmUE5nh-isjmHt6qdlA7VMjG-5"/>
        <s v="https://drive.google.com/open?id=1A-pS67FncYOjwoytTsRfYc0YvKHHT2Xj"/>
        <s v="https://drive.google.com/open?id=1CuF_p8r-dmfyie00DOIxPAn20QRFaQOI"/>
        <s v="https://www.helpage.org/spain/noticias/coronavirus-covid19-y-personas-mayores/"/>
        <s v="https://drive.google.com/open?id=1-4okemFPe2owUBXlHmul5gdJbY1_kaep"/>
        <s v="https://drive.google.com/open?id=1WgDcsAMyNc0iBtCO2cfikDg7xXOxmbcu"/>
        <s v="https://www.matiafundazioa.eus/es/documentacion-covid-19"/>
        <s v="https://drive.google.com/open?id=1MvmsARkl_5MUP5mRLQ2mK6SB06yUR9uf"/>
        <s v="https://drive.google.com/open?id=1FWnlQ5SeI9drH-TYbGpyyXNhkzJR_ayV"/>
        <s v="https://drive.google.com/open?id=1nm0XFV0iSprbRm-widDJT0L1mOAS86wx"/>
        <s v="https://drive.google.com/open?id=1ONUxo1xerNci4WKbgiIHbworx9QOu8Ew"/>
        <s v="https://drive.google.com/open?id=1azYFYumXIGui281BytXiUwEEw-f3yfEw"/>
        <s v="https://drive.google.com/open?id=17zS5rtD1Sbeawy9pSxYnODAxTEs5ICiO"/>
        <s v="https://drive.google.com/open?id=1bznY3YwRfGTqeE9xSie_TMuGs66HeJtk"/>
        <s v="https://drive.google.com/open?id=1ZgU92qsYdmG-pmr9w7wl2XrgD9QkEkK5"/>
        <s v="https://drive.google.com/open?id=1lXqd0dEVDgQUIU8MwUuGxJD7ABSbeKek"/>
        <s v="https://drive.google.com/open?id=1hxxrm8Veu8LW19Mc26HZM6d6OrIxKjmb"/>
        <s v="https://drive.google.com/open?id=10d5TniAXVYhND8r-qQfOgWajEWjHxy0R"/>
        <s v="https://drive.google.com/open?id=17Or9acps87o93ivogOo0hhyGKmtDiC5U"/>
        <s v="https://drive.google.com/open?id=1rgPbh6sWveo7vWHmjkduPuEbReSdDWek"/>
        <s v="https://drive.google.com/open?id=1yqS--ECHgXYFqTVnFQPtLBSRun6cDJMy"/>
        <s v="https://www.usal.es/consejos-psicologicos"/>
        <s v="https://drive.google.com/open?id=1jMCbsTZig5EmqbP2SgFIBbwxnsMUKkpJ"/>
        <s v="https://www.iborjabioetica.url.edu/es/protocolos-y-recomendaciones"/>
        <s v="https://drive.google.com/open?id=1U0RY0QGYAFgG6g8_MAgAo3iwo8065hN8"/>
        <s v="https://drive.google.com/open?id=1P36CSEpZV_PPETKFQcp6WUvTD_8DO-Yx"/>
        <s v="https://www.medrxiv.org/content/10.1101/2020.03.18.20038448v1.full.pdf"/>
        <s v="https://drive.google.com/open?id=102jCZUrq_mQeZrwp-rLJm0op7aDQxI5s"/>
        <s v="https://drive.google.com/file/d/1SD_tks7iox9XwYX1QkV4KMefmgqCHGAw/view?usp=sharing"/>
        <s v="https://drive.google.com/open?id=1DeKOeLHppsHfCcTmqMXimYkYo8njBYyb"/>
        <s v="https://drive.google.com/open?id=1lR5j4JYJTWrHl2oVqx5A5EqgADAEEsmF"/>
        <s v="https://drive.google.com/open?id=1ntirmKOJDqn4ICL2CaxA3JiHJFgwUO4N"/>
        <s v="https://drive.google.com/open?id=1uc1r79ELbPFRk2uqrdXrVN8PPMQPOz5d"/>
        <s v="https://drive.google.com/open?id=1SK4dNy-Ig5ShimkFwCSsfzK8WozOzoeL"/>
        <s v="https://drive.google.com/open?id=1Nuhneype1vDKnujKUwQO9pwn12CVQ428"/>
        <s v="https://drive.google.com/open?id=12FNe8_y0poiUHldjElfS5t0LmzaJR-KV"/>
        <s v="https://drive.google.com/open?id=1AckilRFtyWLzELYwMBz6CbtR214Cgqy8"/>
        <s v="https://drive.google.com/open?id=1AxXTSStk7RZmhOaI52oqWWFDEXVC7Or8"/>
        <s v="https://drive.google.com/open?id=1TPmdQsQOAcUGHVf_jbQN9gElUR6oKhma"/>
        <s v="https://drive.google.com/open?id=1TrIExfCXnv6dDreRz2A5lwE6fH6VHUNE"/>
        <s v="https://drive.google.com/open?id=1Eu9LtkKioyrfCA4I4dccaxuX0fakQ3pt"/>
        <s v="https://drive.google.com/open?id=1z4X1f2RAanW-7kNxSI5hwC8_ytMQZ4fQ"/>
        <s v="https://drive.google.com/open?id=1PskemJ3C8l69HuzYm7YSlzpjo4v8n5NI"/>
        <s v="https://drive.google.com/open?id=1nyPQ9e-bN9RtqbnhnRNqfqvlEcLp6CWm"/>
        <s v="https://drive.google.com/open?id=18npQFPjhsXWrhMDeaVWK61stKRfaygjl"/>
        <s v="https://www.eapcnet.eu/publications/coronavirus-and-the-palliative-care-response"/>
        <s v="https://drive.google.com/open?id=1fgXEmicMfg141L2UNLy2TVuMo8X8Oq97"/>
        <s v="https://www.fgalatea.org/ca/caixa-recursos.php"/>
        <s v="https://fundacioncaredoctors.org/protocolo-sedacion-paliativa-covid-19/"/>
        <s v="https://drive.google.com/open?id=11sqeDbHN_e3joS1o-VMZ6uuRsBo8fzS-"/>
        <s v="https://www.redpal.es/cuidados-paliativos-y-coronavirus/"/>
        <s v="https://drive.google.com/open?id=1Ng-bSBV4FPwFOVQcvGV7Nn0DRRku-iFJ"/>
        <s v="https://drive.google.com/open?id=1XUngNN2DRiTPFVrhu0FCAPIR3gzfzgvA"/>
        <s v="https://drive.google.com/open?id=1UGHTX5HqNEtGmY2_nk1RtlZ22pGu6WQ7"/>
        <s v="https://drive.google.com/open?id=1rOEZCycnz8F5x-dtROuAyunmpwAHnYET"/>
        <s v="https://drive.google.com/open?id=1sqkdDLMehqZOXE-HFQfRnKMRqoZLF9VC"/>
        <s v="https://drive.google.com/open?id=14mHHZhI_17sqE5etRTLVr-1Sl5d_n134"/>
        <s v="https://drive.google.com/open?id=1sG1cKx7nF_baXyqPOhvxNDBxF45d-8qC"/>
        <s v="https://drive.google.com/open?id=1EuwYOqwwl76fhy5wdlkqIJcBIyD3VK5G"/>
        <s v="https://drive.google.com/open?id=1dkdvl21RnaGXOTvoaDQotwM0-UsA5F72"/>
        <s v="https://www.cps.ca/en/blog-blogue/how-can-we-talk-to-kids-about-covid-19"/>
        <s v="https://www.cps.ca/en/blog-blogue/how-to-help-youth-tackle-the-blues-during-covid-19"/>
        <s v="https://drive.google.com/open?id=1FN8yWtjmG7oKO_PE5ymjeyK1Ux17Rlwq"/>
        <s v="https://drive.google.com/open?id=18he9_m6rLSWxsoL5wRqy1MHoAFbcRDq0"/>
        <s v="https://drive.google.com/open?id=1Wd-EfSYI8wkP0Gv_LcFk79TDZztcRNIw"/>
        <s v="https://drive.google.com/open?id=1PF-dPf5oZhuI2j6FbNxs1Glqx6mZ8Jk5"/>
        <s v="https://drive.google.com/open?id=1EK_X9vFN0VdYIoTOxxt_fuxzN5eZjqHh"/>
        <s v="https://drive.google.com/open?id=1FYgK8qko0xXtNI5FmhiedC5pScybDjCx"/>
        <s v="https://drive.google.com/open?id=1uEm6vwjF5XmG40KyivuEEKTgMnRPO3Wk"/>
        <s v="https://drive.google.com/open?id=1w-fXVU99CAwRzXBRDfkDAANkeCUoo7tH"/>
        <s v="https://drive.google.com/open?id=1HABb30TJTc9RQcewMTrEd02Vpxo0pBQA"/>
        <s v="https://drive.google.com/open?id=12vLptV9JDpRDqUvM4QQ4MJTFW7Z5hSaR"/>
        <s v="https://drive.google.com/open?id=1kgKSxv8Qj6JdEnd4kcSGVTcEYDqmK_Dz"/>
        <s v="https://ltccovid.org/2020/05/03/report-the-impact-of-the-covid-19-pandemic-on-people-living-with-dementia-in-uk/"/>
        <s v="https://drive.google.com/open?id=1INBjwaw-un-ZWd8NVX9wd1NQg1P79aSh"/>
        <s v="https://drive.google.com/open?id=14DygWCPIlcwme5jhUlv0YKJtmjqDhfVt"/>
        <s v="https://drive.google.com/open?id=1PTd4mmoEzcdcMtNm9V-zlxcZpTDhpOA_"/>
        <s v="https://drive.google.com/open?id=16Lu8S1EjATQAAnKHgxtzXngCGu6hE-BY"/>
        <s v="https://drive.google.com/open?id=1nGF6FQVOJdknpnIKpYugD8T_QjKPZr9o"/>
        <s v="https://drive.google.com/open?id=1Fv-mS4h3xSABwVq81xi-NFWPW0qpwqw9"/>
        <s v="https://drive.google.com/open?id=1m7LKkfA3RmmGOmhIsBbIGVr4TB5-imn7"/>
        <s v="https://drive.google.com/open?id=1pboXBBbd9z8mavC1YVoa2NY6Y0VBSyXQ"/>
        <s v="https://drive.google.com/open?id=1t_EN7Vn9rnEAJ8LHoEZqk1wNOBCpODkm"/>
        <s v="https://drive.google.com/open?id=1Qh88D5i1ZXn7rr_mgkay7qGXgFkWmjMK"/>
        <s v="https://drive.google.com/open?id=1NkCbgWKGki0bPmx048a-q1orjx751YLF"/>
        <s v="https://drive.google.com/open?id=1yDS-qEwY0WOPyT3ozImHbvwIaNQBAD36"/>
        <s v="https://drive.google.com/open?id=1ZTTgoGXNWmV5UnBN_pYvI3zBHVNo0Eja"/>
        <s v="https://drive.google.com/open?id=1Tbkz9M_S6jpF5wY8dbdQ42MmUcHG4Iq_"/>
        <s v="https://drive.google.com/open?id=1zHeW30zUgO9UZtpzY-dfMDRBC9Vhxh5W"/>
        <s v="https://drive.google.com/open?id=11xAkKrLvQmmxEkutm_kbCJQQTlmciBr6"/>
        <s v="https://drive.google.com/open?id=1B3VsYcTZR7vP-jB7QC0oGNfrBIAOgRQ-"/>
        <s v="https://drive.google.com/open?id=1hg9FUZ9x0idjITdeUeqktMbzliw2TCZk"/>
        <s v="https://www.camh.ca/-/media/files/camh_covid19_infosheet-talking_to_kids-pdf.pdf?la=en&amp;hash=59AC3799BC481EC9238ECD9044A98B40C5CEA253."/>
        <s v="https://drive.google.com/file/d/1A8DIaY9lOeiAUVSHlNCdAMhfQdCTHB-x/view"/>
        <s v="https://www.trabajosocialbadajoz.es/covid-19/"/>
        <s v="https://drive.google.com/open?id=1TIzD8HBhxDq-WrQpBDL2FCcTnuZAkRx8"/>
        <s v="https://www.cgtrabajosocial.es/docinterescovid"/>
        <s v="https://drive.google.com/file/d/1H8TpCLTqzfR0Cj2ECLElgj33MyJqfNvt/view?usp=sharing"/>
        <s v="https://drive.google.com/open?id=1Zvfs2AtrR6gWgPx8uy8GW3aalp12z8qI"/>
        <s v="https://www.fgalatea.org/es/recomanacions.php"/>
        <s v="https://drive.google.com/open?id=1Swtp43YjpDy5O_G1hrUFjBPAMjZJw-PE"/>
        <s v="https://drive.google.com/open?id=1RAXazNSkeGfwJrMHLiUJsISyQboC_nUb"/>
        <s v="https://drive.google.com/open?id=1z8jPBd316XMd56nlBpOJYvf97u-zhFj1"/>
        <s v="https://drive.google.com/open?id=1zd9vtZrq0gSw9PZMsD3B0RW0MzFxVNa8"/>
        <s v="https://drive.google.com/open?id=1NEnD0ePz8Cx0CH7ko4iHjeWzW2fzzTTV"/>
        <s v="https://drive.google.com/open?id=1wncURVU6PmrmaolrS5VDari3l4IpfRMg"/>
        <s v="https://www.uch.cat/altres/info-covid-19/etica-i-responsabilitat-social/abordatge-etic-crisi-de-la-covid-19/repositori-de-documents-100.html"/>
        <s v="https://drive.google.com/open?id=1P3DuOA5P-pLtl8OE0OcMBIGWyLE7Fnra"/>
        <s v="https://drive.google.com/open?id=1lFeFY3EFSG9sQv2ptZSwBvwWwmycp1Uy"/>
        <s v="https://drive.google.com/open?id=1QcbmrEI8P00it_C102ThEBLnbpFRCbla"/>
        <s v="https://www.isciii.es/QueHacemos/Servicios/Biblioteca/Paginas/Gu%C3%ADa-COVID-19.-Informaci%C3%B3n-para-profesionales-sanitarios.aspx"/>
        <s v="https://drive.google.com/open?id=10uqTlNBy8UlwXQcECu05h-s342fQ4-rA"/>
        <s v="https://drive.google.com/open?id=199ZuxY5rv_-KHyJYCyOPJTzHVZQb1FWt"/>
        <s v="https://drive.google.com/open?id=1oG7-lmr93269egs5w-iGH1EqWp7uzXAh"/>
        <s v="https://drive.google.com/open?id=14z4irnz_nOAOjMHle4KFGQ1ruOI-k_Kj"/>
        <s v="https://drive.google.com/open?id=1NXruxZ9hxANUbmcF_mgAhAz4-vZFMDZ-"/>
        <s v="https://drive.google.com/open?id=1kKNLkfFkc6t9hEQmFjxoUlQ4nKen6oAJ"/>
        <s v="https://drive.google.com/open?id=1QNcaHHtIciQSXrCQ_8wi6EFhvsAbngur"/>
        <s v="https://drive.google.com/file/d/1oTDkGO4JIWaVQrZ-Ks-JGg52R5tMQoHm/view?usp=sharing"/>
        <s v="https://drive.google.com/open?id=1PP4ucdljSgVg6LB2Ew00Lkig1nfalmJo"/>
        <s v="https://drive.google.com/open?id=16q8vYn_RLLkRwv0fjqsFPtSNfNEOTwBh"/>
        <s v="https://drive.google.com/open?id=1g6rdH2bA7vKweXWhuV77Lo2LfZzjmMQS"/>
        <s v="https://drive.google.com/open?id=194CZViHC74knmqFv4DrntzG-ab4YsMV_"/>
        <s v="https://drive.google.com/open?id=1jmtrDhC1wiVBBZVl3sElNKKsNYN7zUuI"/>
        <s v="https://drive.google.com/open?id=1REntbIPVK67QCWF9k6hWTUjLAqT3nspw"/>
        <s v="https://drive.google.com/open?id=1jnmMlyDB8ODKsV4WhHto0Z2Fi8lWAKEt"/>
        <s v="https://drive.google.com/open?id=1hr42am5fXVMxbcPIozYpECs6TYTo4cCj"/>
        <s v="https://drive.google.com/open?id=1VBDvYWfcIInYdP_oS9foJjdGSKCuA5iT"/>
        <s v="https://drive.google.com/open?id=1S1WXNeL1NhJckCuS0YJifidiDxHqjOyb"/>
        <s v="https://semicyuc.org/covid-19/"/>
        <s v="https://drive.google.com/open?id=1RQGxWJgfQlfjcVgSH69rq-9-FKzD2Hd0"/>
        <s v="https://drive.google.com/file/d/1BLqC5iar1MayQEFXrLq9Q8dz0tOOsmfG/view?usp=sharing"/>
        <s v="https://drive.google.com/open?id=1hEC83zXMm9aO8LbJyUG3JDzQDb86KjrM"/>
        <s v="https://drive.google.com/open?id=19LDrUrhKEKX8XKEc7qpisY2aVoBi28WF"/>
        <s v="https://drive.google.com/file/d/1l1oQl2FGBfqe57fLRqREsnow6OxQ--aU/view?usp=sharing"/>
        <s v="https://drive.google.com/open?id=1JBjRGC4alE_vz8JdiBjFQoq3s66ONSpG"/>
        <s v="https://drive.google.com/open?id=1T_MJYdRJ6dV5fAvc4PpBFA63EF1gtX24"/>
        <s v="https://drive.google.com/open?id=1L0VMRqdm1SLKiDF9EnCkTkwDezrej7ng"/>
        <s v="https://drive.google.com/open?id=1cT6YhaQIsbxelRkoJ0yrHXJ0IsRIDfs1"/>
        <s v="https://drive.google.com/open?id=1fFDuHRZZxEbipsLHca_21MIHx5AlJlMM"/>
        <s v="https://drive.google.com/open?id=1T5oNtfi_E5fevCD2mcWwXlqqbQk9_sMl"/>
        <s v="http://www.ics.ac.uk/"/>
        <s v="https://www.resus.org.uk/media/statements/resuscitation-council-uk-statements-on-covid-19-coronavirus-cpr-and-resuscitation/"/>
        <s v="https://drive.google.com/open?id=1Ey4BSTA0QNsicMNlm1WsFrP386OMq0pB"/>
        <s v="https://drive.google.com/open?id=1fQxUSfrDd437GhtxJQgFuj3zXtcskkBa"/>
        <s v="https://drive.google.com/open?id=1_1EmI5o6J8xhbsn9DuERsT6t52BSJmCi"/>
        <s v="https://covid19.sccm.org/nonicu.htm"/>
        <s v="https://www.nejm.org/coronavirus?cid=DM88311&amp;bid=165326853"/>
        <s v="https://drive.google.com/file/d/1q0Sqavw0-GWCG6l1PX4nqwKX7cdTYiYW/view?usp=sharing"/>
        <s v="https://drive.google.com/open?id=1GfxWKm5LKjXNFB2QBq72H2u9Gmg6mubn"/>
        <s v="https://drive.google.com/open?id=1SZgzMLSrIY3w6CIGVLpR0YKyUOFbFrWs"/>
        <s v="https://drive.google.com/open?id=1KULWIVUg6UXw5hMqmaUI9AJvffgEVfwH"/>
        <s v="https://m.oxfordmedicine.com/mobile/view/10.1093/med/9780190066529.001.0001/med-9780190066529-chapter-9"/>
        <s v="https://drive.google.com/open?id=1VJCRAD6IJDqE5KZpGv4wYVLVdDC-MGQz"/>
        <s v="https://drive.google.com/open?id=1ubqVx70js1kHBDWjj3d9UgWkX2GOxLO_"/>
        <s v="https://drive.google.com/open?id=1ZGZ1v28YKbhE223um6U6BV6R7qb3oEJp"/>
        <s v="https://drive.google.com/file/d/1V_2S6lY2SMasCXqcCyxJ076TOXlTOPkt/view?usp=sharing"/>
        <s v="https://drive.google.com/open?id=1v3y1RVEUZeiQIy9wnv5gB6oXPwKeWnYW"/>
        <s v="https://drive.google.com/open?id=1qBIGjsxLS2mj2sZpTUTE_eS3xLkudAKV"/>
        <s v="https://drive.google.com/open?id=1rb2bUNM-Locsqq9zxRlEJNA5y1yf_T9k"/>
        <s v="https://www.helpage.org/what-we-do/guidelines-for-care-homes-for-older-people-in-the-context-of-coronavirus-covid19/"/>
        <s v="https://drive.google.com/file/d/1MjcOHyAKH6v_qd5lwqaBtnUVyGN08hrS/view"/>
        <s v="https://drive.google.com/file/d/1GleR0M9fvQUYhcibXykooFk68xqdtxYR/view"/>
        <s v="https://drive.google.com/file/d/1JT_p3NOoybdw7A74zCt0LPf3JCc-SED1/view"/>
        <s v="https://drive.google.com/open?id=1bJ0zVwyiCKUS_LphWLnOj8scUhATL-K4"/>
      </sharedItems>
    </cacheField>
    <cacheField name="Columna2" numFmtId="0">
      <sharedItems/>
    </cacheField>
    <cacheField name="Columna1" numFmtId="0">
      <sharedItems/>
    </cacheField>
    <cacheField name="Columna12" numFmtId="0">
      <sharedItems/>
    </cacheField>
  </cacheFields>
  <extLst>
    <ext xmlns:x14="http://schemas.microsoft.com/office/spreadsheetml/2009/9/main" uri="{725AE2AE-9491-48be-B2B4-4EB974FC3084}">
      <x14:pivotCacheDefinition pivotCacheId="201214939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x v="0"/>
    <x v="0"/>
    <x v="0"/>
    <x v="0"/>
    <x v="0"/>
    <x v="0"/>
    <e v="#NAME?"/>
    <e v="#NAME?"/>
    <e v="#NAME?"/>
  </r>
  <r>
    <x v="1"/>
    <x v="1"/>
    <x v="1"/>
    <x v="1"/>
    <x v="1"/>
    <x v="1"/>
    <x v="1"/>
    <x v="1"/>
    <m/>
    <m/>
    <m/>
  </r>
  <r>
    <x v="0"/>
    <x v="0"/>
    <x v="0"/>
    <x v="2"/>
    <x v="2"/>
    <x v="2"/>
    <x v="0"/>
    <x v="2"/>
    <e v="#NAME?"/>
    <e v="#NAME?"/>
    <e v="#NAME?"/>
  </r>
  <r>
    <x v="1"/>
    <x v="1"/>
    <x v="1"/>
    <x v="3"/>
    <x v="1"/>
    <x v="1"/>
    <x v="1"/>
    <x v="1"/>
    <m/>
    <m/>
    <m/>
  </r>
  <r>
    <x v="2"/>
    <x v="0"/>
    <x v="2"/>
    <x v="4"/>
    <x v="3"/>
    <x v="3"/>
    <x v="2"/>
    <x v="3"/>
    <e v="#NAME?"/>
    <e v="#NAME?"/>
    <e v="#NAME?"/>
  </r>
  <r>
    <x v="1"/>
    <x v="1"/>
    <x v="1"/>
    <x v="5"/>
    <x v="1"/>
    <x v="1"/>
    <x v="1"/>
    <x v="1"/>
    <m/>
    <m/>
    <m/>
  </r>
  <r>
    <x v="1"/>
    <x v="1"/>
    <x v="1"/>
    <x v="6"/>
    <x v="1"/>
    <x v="1"/>
    <x v="1"/>
    <x v="1"/>
    <m/>
    <m/>
    <m/>
  </r>
  <r>
    <x v="1"/>
    <x v="1"/>
    <x v="1"/>
    <x v="7"/>
    <x v="1"/>
    <x v="1"/>
    <x v="1"/>
    <x v="1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">
  <r>
    <x v="0"/>
    <x v="0"/>
    <x v="0"/>
    <x v="0"/>
    <x v="0"/>
    <x v="0"/>
    <x v="0"/>
    <x v="0"/>
    <e v="#NAME?"/>
    <e v="#NAME?"/>
    <e v="#NAME?"/>
  </r>
  <r>
    <x v="0"/>
    <x v="0"/>
    <x v="0"/>
    <x v="1"/>
    <x v="1"/>
    <x v="1"/>
    <x v="0"/>
    <x v="1"/>
    <e v="#NAME?"/>
    <e v="#NAME?"/>
    <e v="#NAME?"/>
  </r>
  <r>
    <x v="1"/>
    <x v="0"/>
    <x v="1"/>
    <x v="2"/>
    <x v="2"/>
    <x v="2"/>
    <x v="1"/>
    <x v="2"/>
    <e v="#NAME?"/>
    <e v="#NAME?"/>
    <e v="#NAME?"/>
  </r>
  <r>
    <x v="1"/>
    <x v="0"/>
    <x v="1"/>
    <x v="3"/>
    <x v="3"/>
    <x v="3"/>
    <x v="2"/>
    <x v="3"/>
    <e v="#NAME?"/>
    <e v="#NAME?"/>
    <e v="#NAME?"/>
  </r>
  <r>
    <x v="1"/>
    <x v="0"/>
    <x v="1"/>
    <x v="4"/>
    <x v="4"/>
    <x v="4"/>
    <x v="2"/>
    <x v="4"/>
    <e v="#NAME?"/>
    <e v="#NAME?"/>
    <e v="#NAME?"/>
  </r>
  <r>
    <x v="0"/>
    <x v="0"/>
    <x v="1"/>
    <x v="5"/>
    <x v="5"/>
    <x v="5"/>
    <x v="2"/>
    <x v="5"/>
    <e v="#NAME?"/>
    <e v="#NAME?"/>
    <e v="#NAME?"/>
  </r>
  <r>
    <x v="2"/>
    <x v="0"/>
    <x v="2"/>
    <x v="6"/>
    <x v="6"/>
    <x v="6"/>
    <x v="3"/>
    <x v="6"/>
    <e v="#NAME?"/>
    <e v="#NAME?"/>
    <e v="#NAME?"/>
  </r>
  <r>
    <x v="3"/>
    <x v="1"/>
    <x v="3"/>
    <x v="7"/>
    <x v="7"/>
    <x v="7"/>
    <x v="4"/>
    <x v="7"/>
    <e v="#NAME?"/>
    <e v="#NAME?"/>
    <e v="#NAME?"/>
  </r>
  <r>
    <x v="0"/>
    <x v="0"/>
    <x v="2"/>
    <x v="8"/>
    <x v="8"/>
    <x v="8"/>
    <x v="0"/>
    <x v="8"/>
    <e v="#NAME?"/>
    <e v="#NAME?"/>
    <e v="#NAME?"/>
  </r>
  <r>
    <x v="0"/>
    <x v="0"/>
    <x v="2"/>
    <x v="9"/>
    <x v="9"/>
    <x v="9"/>
    <x v="5"/>
    <x v="9"/>
    <e v="#NAME?"/>
    <e v="#NAME?"/>
    <e v="#NAME?"/>
  </r>
  <r>
    <x v="0"/>
    <x v="0"/>
    <x v="4"/>
    <x v="10"/>
    <x v="10"/>
    <x v="10"/>
    <x v="6"/>
    <x v="10"/>
    <e v="#NAME?"/>
    <e v="#NAME?"/>
    <e v="#NAME?"/>
  </r>
  <r>
    <x v="4"/>
    <x v="0"/>
    <x v="4"/>
    <x v="11"/>
    <x v="11"/>
    <x v="11"/>
    <x v="0"/>
    <x v="11"/>
    <e v="#NAME?"/>
    <e v="#NAME?"/>
    <e v="#NAME?"/>
  </r>
  <r>
    <x v="0"/>
    <x v="0"/>
    <x v="4"/>
    <x v="12"/>
    <x v="12"/>
    <x v="12"/>
    <x v="1"/>
    <x v="12"/>
    <e v="#NAME?"/>
    <e v="#NAME?"/>
    <e v="#NAME?"/>
  </r>
  <r>
    <x v="0"/>
    <x v="0"/>
    <x v="4"/>
    <x v="13"/>
    <x v="12"/>
    <x v="13"/>
    <x v="7"/>
    <x v="13"/>
    <e v="#NAME?"/>
    <e v="#NAME?"/>
    <e v="#NAME?"/>
  </r>
  <r>
    <x v="0"/>
    <x v="0"/>
    <x v="4"/>
    <x v="14"/>
    <x v="12"/>
    <x v="14"/>
    <x v="7"/>
    <x v="14"/>
    <e v="#NAME?"/>
    <e v="#NAME?"/>
    <e v="#NAME?"/>
  </r>
  <r>
    <x v="0"/>
    <x v="0"/>
    <x v="4"/>
    <x v="15"/>
    <x v="13"/>
    <x v="15"/>
    <x v="8"/>
    <x v="15"/>
    <e v="#NAME?"/>
    <e v="#NAME?"/>
    <e v="#NAME?"/>
  </r>
  <r>
    <x v="0"/>
    <x v="0"/>
    <x v="4"/>
    <x v="16"/>
    <x v="14"/>
    <x v="16"/>
    <x v="0"/>
    <x v="16"/>
    <e v="#NAME?"/>
    <e v="#NAME?"/>
    <e v="#NAME?"/>
  </r>
  <r>
    <x v="0"/>
    <x v="0"/>
    <x v="4"/>
    <x v="17"/>
    <x v="15"/>
    <x v="17"/>
    <x v="2"/>
    <x v="17"/>
    <e v="#NAME?"/>
    <e v="#NAME?"/>
    <e v="#NAME?"/>
  </r>
  <r>
    <x v="1"/>
    <x v="0"/>
    <x v="4"/>
    <x v="18"/>
    <x v="16"/>
    <x v="18"/>
    <x v="0"/>
    <x v="18"/>
    <e v="#NAME?"/>
    <e v="#NAME?"/>
    <e v="#NAME?"/>
  </r>
  <r>
    <x v="1"/>
    <x v="0"/>
    <x v="4"/>
    <x v="19"/>
    <x v="17"/>
    <x v="19"/>
    <x v="1"/>
    <x v="19"/>
    <e v="#NAME?"/>
    <e v="#NAME?"/>
    <e v="#NAME?"/>
  </r>
  <r>
    <x v="1"/>
    <x v="0"/>
    <x v="4"/>
    <x v="20"/>
    <x v="17"/>
    <x v="20"/>
    <x v="2"/>
    <x v="20"/>
    <e v="#NAME?"/>
    <e v="#NAME?"/>
    <e v="#NAME?"/>
  </r>
  <r>
    <x v="5"/>
    <x v="0"/>
    <x v="4"/>
    <x v="21"/>
    <x v="18"/>
    <x v="21"/>
    <x v="9"/>
    <x v="21"/>
    <e v="#NAME?"/>
    <e v="#NAME?"/>
    <e v="#NAME?"/>
  </r>
  <r>
    <x v="1"/>
    <x v="0"/>
    <x v="4"/>
    <x v="22"/>
    <x v="19"/>
    <x v="22"/>
    <x v="6"/>
    <x v="22"/>
    <e v="#NAME?"/>
    <e v="#NAME?"/>
    <e v="#NAME?"/>
  </r>
  <r>
    <x v="0"/>
    <x v="0"/>
    <x v="4"/>
    <x v="23"/>
    <x v="20"/>
    <x v="23"/>
    <x v="1"/>
    <x v="23"/>
    <e v="#NAME?"/>
    <e v="#NAME?"/>
    <e v="#NAME?"/>
  </r>
  <r>
    <x v="0"/>
    <x v="0"/>
    <x v="4"/>
    <x v="24"/>
    <x v="21"/>
    <x v="24"/>
    <x v="8"/>
    <x v="24"/>
    <e v="#NAME?"/>
    <e v="#NAME?"/>
    <e v="#NAME?"/>
  </r>
  <r>
    <x v="0"/>
    <x v="0"/>
    <x v="4"/>
    <x v="25"/>
    <x v="22"/>
    <x v="25"/>
    <x v="1"/>
    <x v="25"/>
    <e v="#NAME?"/>
    <e v="#NAME?"/>
    <e v="#NAME?"/>
  </r>
  <r>
    <x v="0"/>
    <x v="0"/>
    <x v="4"/>
    <x v="26"/>
    <x v="22"/>
    <x v="26"/>
    <x v="0"/>
    <x v="26"/>
    <e v="#NAME?"/>
    <e v="#NAME?"/>
    <e v="#NAME?"/>
  </r>
  <r>
    <x v="0"/>
    <x v="0"/>
    <x v="4"/>
    <x v="27"/>
    <x v="23"/>
    <x v="27"/>
    <x v="1"/>
    <x v="27"/>
    <e v="#NAME?"/>
    <e v="#NAME?"/>
    <e v="#NAME?"/>
  </r>
  <r>
    <x v="0"/>
    <x v="0"/>
    <x v="4"/>
    <x v="28"/>
    <x v="24"/>
    <x v="28"/>
    <x v="1"/>
    <x v="28"/>
    <e v="#NAME?"/>
    <e v="#NAME?"/>
    <e v="#NAME?"/>
  </r>
  <r>
    <x v="0"/>
    <x v="0"/>
    <x v="4"/>
    <x v="29"/>
    <x v="25"/>
    <x v="29"/>
    <x v="0"/>
    <x v="29"/>
    <e v="#NAME?"/>
    <e v="#NAME?"/>
    <e v="#NAME?"/>
  </r>
  <r>
    <x v="0"/>
    <x v="0"/>
    <x v="4"/>
    <x v="30"/>
    <x v="26"/>
    <x v="30"/>
    <x v="1"/>
    <x v="30"/>
    <e v="#NAME?"/>
    <e v="#NAME?"/>
    <e v="#NAME?"/>
  </r>
  <r>
    <x v="0"/>
    <x v="0"/>
    <x v="4"/>
    <x v="30"/>
    <x v="26"/>
    <x v="31"/>
    <x v="1"/>
    <x v="31"/>
    <e v="#NAME?"/>
    <e v="#NAME?"/>
    <e v="#NAME?"/>
  </r>
  <r>
    <x v="0"/>
    <x v="0"/>
    <x v="4"/>
    <x v="30"/>
    <x v="26"/>
    <x v="32"/>
    <x v="1"/>
    <x v="32"/>
    <e v="#NAME?"/>
    <e v="#NAME?"/>
    <e v="#NAME?"/>
  </r>
  <r>
    <x v="0"/>
    <x v="0"/>
    <x v="4"/>
    <x v="31"/>
    <x v="26"/>
    <x v="33"/>
    <x v="6"/>
    <x v="33"/>
    <e v="#NAME?"/>
    <e v="#NAME?"/>
    <e v="#NAME?"/>
  </r>
  <r>
    <x v="0"/>
    <x v="0"/>
    <x v="4"/>
    <x v="30"/>
    <x v="26"/>
    <x v="34"/>
    <x v="1"/>
    <x v="34"/>
    <e v="#NAME?"/>
    <e v="#NAME?"/>
    <e v="#NAME?"/>
  </r>
  <r>
    <x v="0"/>
    <x v="0"/>
    <x v="4"/>
    <x v="30"/>
    <x v="26"/>
    <x v="35"/>
    <x v="1"/>
    <x v="35"/>
    <e v="#NAME?"/>
    <e v="#NAME?"/>
    <e v="#NAME?"/>
  </r>
  <r>
    <x v="0"/>
    <x v="0"/>
    <x v="4"/>
    <x v="30"/>
    <x v="26"/>
    <x v="36"/>
    <x v="1"/>
    <x v="36"/>
    <e v="#NAME?"/>
    <e v="#NAME?"/>
    <e v="#NAME?"/>
  </r>
  <r>
    <x v="0"/>
    <x v="0"/>
    <x v="4"/>
    <x v="30"/>
    <x v="27"/>
    <x v="37"/>
    <x v="1"/>
    <x v="37"/>
    <e v="#NAME?"/>
    <e v="#NAME?"/>
    <e v="#NAME?"/>
  </r>
  <r>
    <x v="0"/>
    <x v="0"/>
    <x v="4"/>
    <x v="30"/>
    <x v="27"/>
    <x v="38"/>
    <x v="1"/>
    <x v="38"/>
    <e v="#NAME?"/>
    <e v="#NAME?"/>
    <e v="#NAME?"/>
  </r>
  <r>
    <x v="0"/>
    <x v="0"/>
    <x v="4"/>
    <x v="32"/>
    <x v="28"/>
    <x v="39"/>
    <x v="1"/>
    <x v="39"/>
    <e v="#NAME?"/>
    <e v="#NAME?"/>
    <e v="#NAME?"/>
  </r>
  <r>
    <x v="1"/>
    <x v="0"/>
    <x v="4"/>
    <x v="32"/>
    <x v="29"/>
    <x v="40"/>
    <x v="1"/>
    <x v="40"/>
    <e v="#NAME?"/>
    <e v="#NAME?"/>
    <e v="#NAME?"/>
  </r>
  <r>
    <x v="0"/>
    <x v="0"/>
    <x v="4"/>
    <x v="33"/>
    <x v="30"/>
    <x v="41"/>
    <x v="2"/>
    <x v="41"/>
    <e v="#NAME?"/>
    <e v="#NAME?"/>
    <e v="#NAME?"/>
  </r>
  <r>
    <x v="0"/>
    <x v="0"/>
    <x v="4"/>
    <x v="34"/>
    <x v="31"/>
    <x v="42"/>
    <x v="1"/>
    <x v="42"/>
    <e v="#NAME?"/>
    <e v="#NAME?"/>
    <e v="#NAME?"/>
  </r>
  <r>
    <x v="0"/>
    <x v="0"/>
    <x v="4"/>
    <x v="35"/>
    <x v="32"/>
    <x v="43"/>
    <x v="1"/>
    <x v="43"/>
    <e v="#NAME?"/>
    <e v="#NAME?"/>
    <e v="#NAME?"/>
  </r>
  <r>
    <x v="0"/>
    <x v="0"/>
    <x v="4"/>
    <x v="32"/>
    <x v="33"/>
    <x v="44"/>
    <x v="10"/>
    <x v="44"/>
    <e v="#NAME?"/>
    <e v="#NAME?"/>
    <e v="#NAME?"/>
  </r>
  <r>
    <x v="1"/>
    <x v="0"/>
    <x v="5"/>
    <x v="36"/>
    <x v="34"/>
    <x v="45"/>
    <x v="11"/>
    <x v="45"/>
    <e v="#NAME?"/>
    <e v="#NAME?"/>
    <e v="#NAME?"/>
  </r>
  <r>
    <x v="1"/>
    <x v="0"/>
    <x v="6"/>
    <x v="37"/>
    <x v="35"/>
    <x v="46"/>
    <x v="0"/>
    <x v="46"/>
    <e v="#NAME?"/>
    <e v="#NAME?"/>
    <e v="#NAME?"/>
  </r>
  <r>
    <x v="0"/>
    <x v="0"/>
    <x v="6"/>
    <x v="38"/>
    <x v="36"/>
    <x v="47"/>
    <x v="2"/>
    <x v="47"/>
    <e v="#NAME?"/>
    <e v="#NAME?"/>
    <e v="#NAME?"/>
  </r>
  <r>
    <x v="0"/>
    <x v="0"/>
    <x v="6"/>
    <x v="39"/>
    <x v="37"/>
    <x v="48"/>
    <x v="2"/>
    <x v="48"/>
    <e v="#NAME?"/>
    <e v="#NAME?"/>
    <e v="#NAME?"/>
  </r>
  <r>
    <x v="4"/>
    <x v="0"/>
    <x v="6"/>
    <x v="38"/>
    <x v="38"/>
    <x v="49"/>
    <x v="12"/>
    <x v="49"/>
    <e v="#NAME?"/>
    <e v="#NAME?"/>
    <e v="#NAME?"/>
  </r>
  <r>
    <x v="0"/>
    <x v="0"/>
    <x v="6"/>
    <x v="40"/>
    <x v="39"/>
    <x v="50"/>
    <x v="11"/>
    <x v="50"/>
    <e v="#NAME?"/>
    <e v="#NAME?"/>
    <e v="#NAME?"/>
  </r>
  <r>
    <x v="0"/>
    <x v="0"/>
    <x v="6"/>
    <x v="41"/>
    <x v="40"/>
    <x v="51"/>
    <x v="1"/>
    <x v="51"/>
    <e v="#NAME?"/>
    <e v="#NAME?"/>
    <e v="#NAME?"/>
  </r>
  <r>
    <x v="0"/>
    <x v="0"/>
    <x v="6"/>
    <x v="42"/>
    <x v="41"/>
    <x v="52"/>
    <x v="6"/>
    <x v="52"/>
    <e v="#NAME?"/>
    <e v="#NAME?"/>
    <e v="#NAME?"/>
  </r>
  <r>
    <x v="0"/>
    <x v="0"/>
    <x v="6"/>
    <x v="42"/>
    <x v="41"/>
    <x v="53"/>
    <x v="2"/>
    <x v="53"/>
    <e v="#NAME?"/>
    <e v="#NAME?"/>
    <e v="#NAME?"/>
  </r>
  <r>
    <x v="1"/>
    <x v="0"/>
    <x v="6"/>
    <x v="6"/>
    <x v="42"/>
    <x v="54"/>
    <x v="2"/>
    <x v="54"/>
    <e v="#NAME?"/>
    <e v="#NAME?"/>
    <e v="#NAME?"/>
  </r>
  <r>
    <x v="4"/>
    <x v="0"/>
    <x v="6"/>
    <x v="43"/>
    <x v="43"/>
    <x v="55"/>
    <x v="12"/>
    <x v="55"/>
    <e v="#NAME?"/>
    <e v="#NAME?"/>
    <e v="#NAME?"/>
  </r>
  <r>
    <x v="4"/>
    <x v="2"/>
    <x v="6"/>
    <x v="30"/>
    <x v="44"/>
    <x v="56"/>
    <x v="12"/>
    <x v="56"/>
    <e v="#NAME?"/>
    <e v="#NAME?"/>
    <e v="#NAME?"/>
  </r>
  <r>
    <x v="4"/>
    <x v="3"/>
    <x v="6"/>
    <x v="41"/>
    <x v="45"/>
    <x v="57"/>
    <x v="12"/>
    <x v="57"/>
    <e v="#NAME?"/>
    <e v="#NAME?"/>
    <e v="#NAME?"/>
  </r>
  <r>
    <x v="4"/>
    <x v="4"/>
    <x v="6"/>
    <x v="41"/>
    <x v="46"/>
    <x v="58"/>
    <x v="12"/>
    <x v="58"/>
    <e v="#NAME?"/>
    <e v="#NAME?"/>
    <e v="#NAME?"/>
  </r>
  <r>
    <x v="4"/>
    <x v="0"/>
    <x v="7"/>
    <x v="44"/>
    <x v="47"/>
    <x v="59"/>
    <x v="6"/>
    <x v="59"/>
    <e v="#NAME?"/>
    <e v="#NAME?"/>
    <e v="#NAME?"/>
  </r>
  <r>
    <x v="0"/>
    <x v="0"/>
    <x v="7"/>
    <x v="45"/>
    <x v="48"/>
    <x v="60"/>
    <x v="11"/>
    <x v="60"/>
    <e v="#NAME?"/>
    <e v="#NAME?"/>
    <e v="#NAME?"/>
  </r>
  <r>
    <x v="0"/>
    <x v="5"/>
    <x v="7"/>
    <x v="41"/>
    <x v="49"/>
    <x v="61"/>
    <x v="13"/>
    <x v="61"/>
    <e v="#NAME?"/>
    <e v="#NAME?"/>
    <e v="#NAME?"/>
  </r>
  <r>
    <x v="0"/>
    <x v="6"/>
    <x v="7"/>
    <x v="41"/>
    <x v="50"/>
    <x v="62"/>
    <x v="13"/>
    <x v="62"/>
    <e v="#NAME?"/>
    <e v="#NAME?"/>
    <e v="#NAME?"/>
  </r>
  <r>
    <x v="4"/>
    <x v="0"/>
    <x v="8"/>
    <x v="46"/>
    <x v="51"/>
    <x v="63"/>
    <x v="12"/>
    <x v="63"/>
    <e v="#NAME?"/>
    <e v="#NAME?"/>
    <e v="#NAME?"/>
  </r>
  <r>
    <x v="4"/>
    <x v="0"/>
    <x v="8"/>
    <x v="47"/>
    <x v="52"/>
    <x v="64"/>
    <x v="12"/>
    <x v="64"/>
    <e v="#NAME?"/>
    <e v="#NAME?"/>
    <e v="#NAME?"/>
  </r>
  <r>
    <x v="0"/>
    <x v="0"/>
    <x v="8"/>
    <x v="48"/>
    <x v="53"/>
    <x v="65"/>
    <x v="12"/>
    <x v="65"/>
    <e v="#NAME?"/>
    <e v="#NAME?"/>
    <e v="#NAME?"/>
  </r>
  <r>
    <x v="0"/>
    <x v="0"/>
    <x v="8"/>
    <x v="49"/>
    <x v="54"/>
    <x v="66"/>
    <x v="6"/>
    <x v="66"/>
    <e v="#NAME?"/>
    <e v="#NAME?"/>
    <e v="#NAME?"/>
  </r>
  <r>
    <x v="0"/>
    <x v="0"/>
    <x v="8"/>
    <x v="50"/>
    <x v="55"/>
    <x v="67"/>
    <x v="6"/>
    <x v="67"/>
    <e v="#NAME?"/>
    <e v="#NAME?"/>
    <e v="#NAME?"/>
  </r>
  <r>
    <x v="4"/>
    <x v="0"/>
    <x v="8"/>
    <x v="51"/>
    <x v="56"/>
    <x v="68"/>
    <x v="0"/>
    <x v="68"/>
    <e v="#NAME?"/>
    <e v="#NAME?"/>
    <e v="#NAME?"/>
  </r>
  <r>
    <x v="0"/>
    <x v="0"/>
    <x v="8"/>
    <x v="52"/>
    <x v="57"/>
    <x v="69"/>
    <x v="12"/>
    <x v="69"/>
    <e v="#NAME?"/>
    <e v="#NAME?"/>
    <e v="#NAME?"/>
  </r>
  <r>
    <x v="1"/>
    <x v="0"/>
    <x v="8"/>
    <x v="53"/>
    <x v="58"/>
    <x v="70"/>
    <x v="0"/>
    <x v="70"/>
    <e v="#NAME?"/>
    <e v="#NAME?"/>
    <e v="#NAME?"/>
  </r>
  <r>
    <x v="6"/>
    <x v="0"/>
    <x v="8"/>
    <x v="54"/>
    <x v="59"/>
    <x v="71"/>
    <x v="0"/>
    <x v="71"/>
    <e v="#NAME?"/>
    <e v="#NAME?"/>
    <e v="#NAME?"/>
  </r>
  <r>
    <x v="1"/>
    <x v="0"/>
    <x v="8"/>
    <x v="55"/>
    <x v="4"/>
    <x v="72"/>
    <x v="11"/>
    <x v="72"/>
    <e v="#NAME?"/>
    <e v="#NAME?"/>
    <e v="#NAME?"/>
  </r>
  <r>
    <x v="0"/>
    <x v="0"/>
    <x v="8"/>
    <x v="30"/>
    <x v="60"/>
    <x v="73"/>
    <x v="0"/>
    <x v="73"/>
    <e v="#NAME?"/>
    <e v="#NAME?"/>
    <e v="#NAME?"/>
  </r>
  <r>
    <x v="1"/>
    <x v="0"/>
    <x v="8"/>
    <x v="56"/>
    <x v="61"/>
    <x v="74"/>
    <x v="2"/>
    <x v="74"/>
    <e v="#NAME?"/>
    <e v="#NAME?"/>
    <e v="#NAME?"/>
  </r>
  <r>
    <x v="0"/>
    <x v="0"/>
    <x v="8"/>
    <x v="57"/>
    <x v="62"/>
    <x v="75"/>
    <x v="12"/>
    <x v="75"/>
    <e v="#NAME?"/>
    <e v="#NAME?"/>
    <e v="#NAME?"/>
  </r>
  <r>
    <x v="4"/>
    <x v="7"/>
    <x v="8"/>
    <x v="30"/>
    <x v="63"/>
    <x v="76"/>
    <x v="12"/>
    <x v="76"/>
    <e v="#NAME?"/>
    <e v="#NAME?"/>
    <e v="#NAME?"/>
  </r>
  <r>
    <x v="4"/>
    <x v="8"/>
    <x v="8"/>
    <x v="58"/>
    <x v="64"/>
    <x v="77"/>
    <x v="12"/>
    <x v="77"/>
    <e v="#NAME?"/>
    <e v="#NAME?"/>
    <e v="#NAME?"/>
  </r>
  <r>
    <x v="1"/>
    <x v="0"/>
    <x v="9"/>
    <x v="59"/>
    <x v="65"/>
    <x v="78"/>
    <x v="1"/>
    <x v="78"/>
    <e v="#NAME?"/>
    <e v="#NAME?"/>
    <e v="#NAME?"/>
  </r>
  <r>
    <x v="0"/>
    <x v="0"/>
    <x v="9"/>
    <x v="32"/>
    <x v="66"/>
    <x v="79"/>
    <x v="6"/>
    <x v="79"/>
    <e v="#NAME?"/>
    <e v="#NAME?"/>
    <e v="#NAME?"/>
  </r>
  <r>
    <x v="0"/>
    <x v="0"/>
    <x v="9"/>
    <x v="32"/>
    <x v="67"/>
    <x v="80"/>
    <x v="6"/>
    <x v="80"/>
    <e v="#NAME?"/>
    <e v="#NAME?"/>
    <e v="#NAME?"/>
  </r>
  <r>
    <x v="0"/>
    <x v="0"/>
    <x v="9"/>
    <x v="32"/>
    <x v="68"/>
    <x v="81"/>
    <x v="1"/>
    <x v="81"/>
    <e v="#NAME?"/>
    <e v="#NAME?"/>
    <e v="#NAME?"/>
  </r>
  <r>
    <x v="0"/>
    <x v="0"/>
    <x v="10"/>
    <x v="60"/>
    <x v="69"/>
    <x v="82"/>
    <x v="14"/>
    <x v="82"/>
    <e v="#NAME?"/>
    <e v="#NAME?"/>
    <e v="#NAME?"/>
  </r>
  <r>
    <x v="4"/>
    <x v="0"/>
    <x v="11"/>
    <x v="32"/>
    <x v="70"/>
    <x v="83"/>
    <x v="0"/>
    <x v="83"/>
    <e v="#NAME?"/>
    <e v="#NAME?"/>
    <e v="#NAME?"/>
  </r>
  <r>
    <x v="4"/>
    <x v="0"/>
    <x v="11"/>
    <x v="32"/>
    <x v="70"/>
    <x v="84"/>
    <x v="0"/>
    <x v="84"/>
    <e v="#NAME?"/>
    <e v="#NAME?"/>
    <e v="#NAME?"/>
  </r>
  <r>
    <x v="4"/>
    <x v="0"/>
    <x v="11"/>
    <x v="61"/>
    <x v="71"/>
    <x v="85"/>
    <x v="6"/>
    <x v="85"/>
    <e v="#NAME?"/>
    <e v="#NAME?"/>
    <e v="#NAME?"/>
  </r>
  <r>
    <x v="4"/>
    <x v="0"/>
    <x v="11"/>
    <x v="32"/>
    <x v="72"/>
    <x v="86"/>
    <x v="12"/>
    <x v="86"/>
    <e v="#NAME?"/>
    <e v="#NAME?"/>
    <e v="#NAME?"/>
  </r>
  <r>
    <x v="0"/>
    <x v="0"/>
    <x v="11"/>
    <x v="62"/>
    <x v="73"/>
    <x v="87"/>
    <x v="8"/>
    <x v="87"/>
    <e v="#NAME?"/>
    <e v="#NAME?"/>
    <e v="#NAME?"/>
  </r>
  <r>
    <x v="4"/>
    <x v="0"/>
    <x v="12"/>
    <x v="63"/>
    <x v="74"/>
    <x v="88"/>
    <x v="12"/>
    <x v="88"/>
    <e v="#NAME?"/>
    <e v="#NAME?"/>
    <e v="#NAME?"/>
  </r>
  <r>
    <x v="4"/>
    <x v="0"/>
    <x v="12"/>
    <x v="64"/>
    <x v="75"/>
    <x v="89"/>
    <x v="12"/>
    <x v="89"/>
    <e v="#NAME?"/>
    <e v="#NAME?"/>
    <e v="#NAME?"/>
  </r>
  <r>
    <x v="4"/>
    <x v="9"/>
    <x v="12"/>
    <x v="65"/>
    <x v="76"/>
    <x v="90"/>
    <x v="12"/>
    <x v="90"/>
    <e v="#NAME?"/>
    <e v="#NAME?"/>
    <e v="#NAME?"/>
  </r>
  <r>
    <x v="4"/>
    <x v="0"/>
    <x v="12"/>
    <x v="66"/>
    <x v="77"/>
    <x v="91"/>
    <x v="12"/>
    <x v="91"/>
    <e v="#NAME?"/>
    <e v="#NAME?"/>
    <e v="#NAME?"/>
  </r>
  <r>
    <x v="4"/>
    <x v="0"/>
    <x v="12"/>
    <x v="67"/>
    <x v="78"/>
    <x v="92"/>
    <x v="12"/>
    <x v="92"/>
    <e v="#NAME?"/>
    <e v="#NAME?"/>
    <e v="#NAME?"/>
  </r>
  <r>
    <x v="4"/>
    <x v="0"/>
    <x v="12"/>
    <x v="68"/>
    <x v="79"/>
    <x v="93"/>
    <x v="12"/>
    <x v="93"/>
    <e v="#NAME?"/>
    <e v="#NAME?"/>
    <e v="#NAME?"/>
  </r>
  <r>
    <x v="4"/>
    <x v="0"/>
    <x v="12"/>
    <x v="69"/>
    <x v="80"/>
    <x v="94"/>
    <x v="12"/>
    <x v="94"/>
    <e v="#NAME?"/>
    <e v="#NAME?"/>
    <e v="#NAME?"/>
  </r>
  <r>
    <x v="4"/>
    <x v="0"/>
    <x v="12"/>
    <x v="70"/>
    <x v="81"/>
    <x v="95"/>
    <x v="12"/>
    <x v="95"/>
    <e v="#NAME?"/>
    <e v="#NAME?"/>
    <e v="#NAME?"/>
  </r>
  <r>
    <x v="4"/>
    <x v="0"/>
    <x v="12"/>
    <x v="71"/>
    <x v="82"/>
    <x v="96"/>
    <x v="0"/>
    <x v="96"/>
    <e v="#NAME?"/>
    <e v="#NAME?"/>
    <e v="#NAME?"/>
  </r>
  <r>
    <x v="4"/>
    <x v="0"/>
    <x v="12"/>
    <x v="72"/>
    <x v="83"/>
    <x v="97"/>
    <x v="12"/>
    <x v="97"/>
    <e v="#NAME?"/>
    <e v="#NAME?"/>
    <e v="#NAME?"/>
  </r>
  <r>
    <x v="4"/>
    <x v="0"/>
    <x v="12"/>
    <x v="72"/>
    <x v="84"/>
    <x v="98"/>
    <x v="12"/>
    <x v="98"/>
    <e v="#NAME?"/>
    <e v="#NAME?"/>
    <e v="#NAME?"/>
  </r>
  <r>
    <x v="4"/>
    <x v="0"/>
    <x v="12"/>
    <x v="72"/>
    <x v="85"/>
    <x v="99"/>
    <x v="12"/>
    <x v="99"/>
    <e v="#NAME?"/>
    <e v="#NAME?"/>
    <e v="#NAME?"/>
  </r>
  <r>
    <x v="4"/>
    <x v="0"/>
    <x v="12"/>
    <x v="72"/>
    <x v="86"/>
    <x v="100"/>
    <x v="12"/>
    <x v="100"/>
    <e v="#NAME?"/>
    <e v="#NAME?"/>
    <e v="#NAME?"/>
  </r>
  <r>
    <x v="4"/>
    <x v="0"/>
    <x v="12"/>
    <x v="73"/>
    <x v="87"/>
    <x v="101"/>
    <x v="12"/>
    <x v="101"/>
    <e v="#NAME?"/>
    <e v="#NAME?"/>
    <e v="#NAME?"/>
  </r>
  <r>
    <x v="4"/>
    <x v="0"/>
    <x v="12"/>
    <x v="74"/>
    <x v="88"/>
    <x v="102"/>
    <x v="12"/>
    <x v="102"/>
    <e v="#NAME?"/>
    <e v="#NAME?"/>
    <e v="#NAME?"/>
  </r>
  <r>
    <x v="4"/>
    <x v="0"/>
    <x v="12"/>
    <x v="75"/>
    <x v="89"/>
    <x v="103"/>
    <x v="12"/>
    <x v="103"/>
    <e v="#NAME?"/>
    <e v="#NAME?"/>
    <e v="#NAME?"/>
  </r>
  <r>
    <x v="4"/>
    <x v="0"/>
    <x v="12"/>
    <x v="76"/>
    <x v="90"/>
    <x v="104"/>
    <x v="12"/>
    <x v="104"/>
    <e v="#NAME?"/>
    <e v="#NAME?"/>
    <e v="#NAME?"/>
  </r>
  <r>
    <x v="0"/>
    <x v="0"/>
    <x v="12"/>
    <x v="77"/>
    <x v="91"/>
    <x v="105"/>
    <x v="15"/>
    <x v="105"/>
    <e v="#NAME?"/>
    <e v="#NAME?"/>
    <e v="#NAME?"/>
  </r>
  <r>
    <x v="4"/>
    <x v="0"/>
    <x v="12"/>
    <x v="78"/>
    <x v="92"/>
    <x v="106"/>
    <x v="12"/>
    <x v="106"/>
    <e v="#NAME?"/>
    <e v="#NAME?"/>
    <e v="#NAME?"/>
  </r>
  <r>
    <x v="0"/>
    <x v="0"/>
    <x v="12"/>
    <x v="79"/>
    <x v="93"/>
    <x v="107"/>
    <x v="2"/>
    <x v="107"/>
    <e v="#NAME?"/>
    <e v="#NAME?"/>
    <e v="#NAME?"/>
  </r>
  <r>
    <x v="1"/>
    <x v="0"/>
    <x v="12"/>
    <x v="80"/>
    <x v="94"/>
    <x v="108"/>
    <x v="2"/>
    <x v="108"/>
    <e v="#NAME?"/>
    <e v="#NAME?"/>
    <e v="#NAME?"/>
  </r>
  <r>
    <x v="0"/>
    <x v="0"/>
    <x v="12"/>
    <x v="81"/>
    <x v="95"/>
    <x v="109"/>
    <x v="2"/>
    <x v="109"/>
    <e v="#NAME?"/>
    <e v="#NAME?"/>
    <e v="#NAME?"/>
  </r>
  <r>
    <x v="0"/>
    <x v="0"/>
    <x v="12"/>
    <x v="82"/>
    <x v="96"/>
    <x v="110"/>
    <x v="1"/>
    <x v="110"/>
    <e v="#NAME?"/>
    <e v="#NAME?"/>
    <e v="#NAME?"/>
  </r>
  <r>
    <x v="0"/>
    <x v="0"/>
    <x v="12"/>
    <x v="83"/>
    <x v="97"/>
    <x v="111"/>
    <x v="11"/>
    <x v="111"/>
    <e v="#NAME?"/>
    <e v="#NAME?"/>
    <e v="#NAME?"/>
  </r>
  <r>
    <x v="0"/>
    <x v="0"/>
    <x v="12"/>
    <x v="84"/>
    <x v="98"/>
    <x v="112"/>
    <x v="1"/>
    <x v="112"/>
    <e v="#NAME?"/>
    <e v="#NAME?"/>
    <e v="#NAME?"/>
  </r>
  <r>
    <x v="4"/>
    <x v="0"/>
    <x v="12"/>
    <x v="85"/>
    <x v="99"/>
    <x v="113"/>
    <x v="1"/>
    <x v="113"/>
    <e v="#NAME?"/>
    <e v="#NAME?"/>
    <e v="#NAME?"/>
  </r>
  <r>
    <x v="4"/>
    <x v="0"/>
    <x v="12"/>
    <x v="86"/>
    <x v="100"/>
    <x v="114"/>
    <x v="12"/>
    <x v="114"/>
    <e v="#NAME?"/>
    <e v="#NAME?"/>
    <e v="#NAME?"/>
  </r>
  <r>
    <x v="0"/>
    <x v="0"/>
    <x v="12"/>
    <x v="32"/>
    <x v="101"/>
    <x v="115"/>
    <x v="2"/>
    <x v="115"/>
    <e v="#NAME?"/>
    <e v="#NAME?"/>
    <e v="#NAME?"/>
  </r>
  <r>
    <x v="0"/>
    <x v="0"/>
    <x v="12"/>
    <x v="61"/>
    <x v="102"/>
    <x v="116"/>
    <x v="6"/>
    <x v="116"/>
    <e v="#NAME?"/>
    <e v="#NAME?"/>
    <e v="#NAME?"/>
  </r>
  <r>
    <x v="0"/>
    <x v="0"/>
    <x v="12"/>
    <x v="87"/>
    <x v="103"/>
    <x v="117"/>
    <x v="0"/>
    <x v="117"/>
    <e v="#NAME?"/>
    <e v="#NAME?"/>
    <e v="#NAME?"/>
  </r>
  <r>
    <x v="0"/>
    <x v="0"/>
    <x v="12"/>
    <x v="32"/>
    <x v="104"/>
    <x v="118"/>
    <x v="1"/>
    <x v="118"/>
    <e v="#NAME?"/>
    <e v="#NAME?"/>
    <e v="#NAME?"/>
  </r>
  <r>
    <x v="0"/>
    <x v="0"/>
    <x v="12"/>
    <x v="87"/>
    <x v="105"/>
    <x v="119"/>
    <x v="0"/>
    <x v="119"/>
    <e v="#NAME?"/>
    <e v="#NAME?"/>
    <e v="#NAME?"/>
  </r>
  <r>
    <x v="0"/>
    <x v="0"/>
    <x v="12"/>
    <x v="32"/>
    <x v="106"/>
    <x v="120"/>
    <x v="2"/>
    <x v="120"/>
    <e v="#NAME?"/>
    <e v="#NAME?"/>
    <e v="#NAME?"/>
  </r>
  <r>
    <x v="0"/>
    <x v="0"/>
    <x v="12"/>
    <x v="32"/>
    <x v="107"/>
    <x v="121"/>
    <x v="2"/>
    <x v="121"/>
    <e v="#NAME?"/>
    <e v="#NAME?"/>
    <e v="#NAME?"/>
  </r>
  <r>
    <x v="0"/>
    <x v="0"/>
    <x v="12"/>
    <x v="32"/>
    <x v="108"/>
    <x v="122"/>
    <x v="16"/>
    <x v="122"/>
    <e v="#NAME?"/>
    <e v="#NAME?"/>
    <e v="#NAME?"/>
  </r>
  <r>
    <x v="0"/>
    <x v="0"/>
    <x v="12"/>
    <x v="32"/>
    <x v="109"/>
    <x v="110"/>
    <x v="1"/>
    <x v="123"/>
    <e v="#NAME?"/>
    <e v="#NAME?"/>
    <e v="#NAME?"/>
  </r>
  <r>
    <x v="0"/>
    <x v="0"/>
    <x v="12"/>
    <x v="88"/>
    <x v="110"/>
    <x v="123"/>
    <x v="2"/>
    <x v="124"/>
    <e v="#NAME?"/>
    <e v="#NAME?"/>
    <e v="#NAME?"/>
  </r>
  <r>
    <x v="0"/>
    <x v="0"/>
    <x v="12"/>
    <x v="32"/>
    <x v="111"/>
    <x v="124"/>
    <x v="1"/>
    <x v="125"/>
    <e v="#NAME?"/>
    <e v="#NAME?"/>
    <e v="#NAME?"/>
  </r>
  <r>
    <x v="0"/>
    <x v="0"/>
    <x v="12"/>
    <x v="32"/>
    <x v="112"/>
    <x v="125"/>
    <x v="1"/>
    <x v="126"/>
    <e v="#NAME?"/>
    <e v="#NAME?"/>
    <e v="#NAME?"/>
  </r>
  <r>
    <x v="0"/>
    <x v="0"/>
    <x v="12"/>
    <x v="32"/>
    <x v="113"/>
    <x v="126"/>
    <x v="1"/>
    <x v="127"/>
    <e v="#NAME?"/>
    <e v="#NAME?"/>
    <e v="#NAME?"/>
  </r>
  <r>
    <x v="0"/>
    <x v="0"/>
    <x v="12"/>
    <x v="5"/>
    <x v="114"/>
    <x v="127"/>
    <x v="12"/>
    <x v="128"/>
    <e v="#NAME?"/>
    <e v="#NAME?"/>
    <e v="#NAME?"/>
  </r>
  <r>
    <x v="1"/>
    <x v="0"/>
    <x v="12"/>
    <x v="89"/>
    <x v="115"/>
    <x v="128"/>
    <x v="10"/>
    <x v="129"/>
    <e v="#NAME?"/>
    <e v="#NAME?"/>
    <e v="#NAME?"/>
  </r>
  <r>
    <x v="0"/>
    <x v="0"/>
    <x v="12"/>
    <x v="90"/>
    <x v="23"/>
    <x v="129"/>
    <x v="1"/>
    <x v="130"/>
    <e v="#NAME?"/>
    <e v="#NAME?"/>
    <e v="#NAME?"/>
  </r>
  <r>
    <x v="4"/>
    <x v="0"/>
    <x v="12"/>
    <x v="88"/>
    <x v="116"/>
    <x v="130"/>
    <x v="4"/>
    <x v="131"/>
    <e v="#NAME?"/>
    <e v="#NAME?"/>
    <e v="#NAME?"/>
  </r>
  <r>
    <x v="0"/>
    <x v="0"/>
    <x v="12"/>
    <x v="91"/>
    <x v="117"/>
    <x v="131"/>
    <x v="1"/>
    <x v="132"/>
    <e v="#NAME?"/>
    <e v="#NAME?"/>
    <e v="#NAME?"/>
  </r>
  <r>
    <x v="0"/>
    <x v="0"/>
    <x v="12"/>
    <x v="41"/>
    <x v="26"/>
    <x v="132"/>
    <x v="0"/>
    <x v="133"/>
    <e v="#NAME?"/>
    <e v="#NAME?"/>
    <e v="#NAME?"/>
  </r>
  <r>
    <x v="0"/>
    <x v="0"/>
    <x v="12"/>
    <x v="32"/>
    <x v="118"/>
    <x v="133"/>
    <x v="1"/>
    <x v="134"/>
    <e v="#NAME?"/>
    <e v="#NAME?"/>
    <e v="#NAME?"/>
  </r>
  <r>
    <x v="0"/>
    <x v="0"/>
    <x v="12"/>
    <x v="92"/>
    <x v="118"/>
    <x v="134"/>
    <x v="11"/>
    <x v="135"/>
    <e v="#NAME?"/>
    <e v="#NAME?"/>
    <e v="#NAME?"/>
  </r>
  <r>
    <x v="0"/>
    <x v="0"/>
    <x v="12"/>
    <x v="93"/>
    <x v="119"/>
    <x v="135"/>
    <x v="11"/>
    <x v="136"/>
    <e v="#NAME?"/>
    <e v="#NAME?"/>
    <e v="#NAME?"/>
  </r>
  <r>
    <x v="0"/>
    <x v="0"/>
    <x v="12"/>
    <x v="94"/>
    <x v="120"/>
    <x v="136"/>
    <x v="1"/>
    <x v="137"/>
    <e v="#NAME?"/>
    <e v="#NAME?"/>
    <e v="#NAME?"/>
  </r>
  <r>
    <x v="0"/>
    <x v="0"/>
    <x v="12"/>
    <x v="95"/>
    <x v="120"/>
    <x v="137"/>
    <x v="1"/>
    <x v="138"/>
    <e v="#NAME?"/>
    <e v="#NAME?"/>
    <e v="#NAME?"/>
  </r>
  <r>
    <x v="0"/>
    <x v="0"/>
    <x v="12"/>
    <x v="96"/>
    <x v="120"/>
    <x v="138"/>
    <x v="1"/>
    <x v="139"/>
    <e v="#NAME?"/>
    <e v="#NAME?"/>
    <e v="#NAME?"/>
  </r>
  <r>
    <x v="0"/>
    <x v="0"/>
    <x v="12"/>
    <x v="97"/>
    <x v="121"/>
    <x v="139"/>
    <x v="2"/>
    <x v="140"/>
    <e v="#NAME?"/>
    <e v="#NAME?"/>
    <e v="#NAME?"/>
  </r>
  <r>
    <x v="0"/>
    <x v="0"/>
    <x v="12"/>
    <x v="32"/>
    <x v="122"/>
    <x v="140"/>
    <x v="2"/>
    <x v="141"/>
    <e v="#NAME?"/>
    <e v="#NAME?"/>
    <e v="#NAME?"/>
  </r>
  <r>
    <x v="0"/>
    <x v="0"/>
    <x v="12"/>
    <x v="98"/>
    <x v="123"/>
    <x v="141"/>
    <x v="11"/>
    <x v="142"/>
    <e v="#NAME?"/>
    <e v="#NAME?"/>
    <e v="#NAME?"/>
  </r>
  <r>
    <x v="0"/>
    <x v="0"/>
    <x v="12"/>
    <x v="99"/>
    <x v="124"/>
    <x v="142"/>
    <x v="11"/>
    <x v="143"/>
    <e v="#NAME?"/>
    <e v="#NAME?"/>
    <e v="#NAME?"/>
  </r>
  <r>
    <x v="0"/>
    <x v="0"/>
    <x v="12"/>
    <x v="32"/>
    <x v="125"/>
    <x v="143"/>
    <x v="1"/>
    <x v="144"/>
    <e v="#NAME?"/>
    <e v="#NAME?"/>
    <e v="#NAME?"/>
  </r>
  <r>
    <x v="0"/>
    <x v="0"/>
    <x v="12"/>
    <x v="100"/>
    <x v="29"/>
    <x v="144"/>
    <x v="2"/>
    <x v="145"/>
    <e v="#NAME?"/>
    <e v="#NAME?"/>
    <e v="#NAME?"/>
  </r>
  <r>
    <x v="0"/>
    <x v="0"/>
    <x v="12"/>
    <x v="32"/>
    <x v="126"/>
    <x v="145"/>
    <x v="2"/>
    <x v="146"/>
    <e v="#NAME?"/>
    <e v="#NAME?"/>
    <e v="#NAME?"/>
  </r>
  <r>
    <x v="0"/>
    <x v="0"/>
    <x v="12"/>
    <x v="30"/>
    <x v="126"/>
    <x v="146"/>
    <x v="2"/>
    <x v="146"/>
    <e v="#NAME?"/>
    <e v="#NAME?"/>
    <e v="#NAME?"/>
  </r>
  <r>
    <x v="1"/>
    <x v="0"/>
    <x v="12"/>
    <x v="101"/>
    <x v="127"/>
    <x v="147"/>
    <x v="11"/>
    <x v="147"/>
    <e v="#NAME?"/>
    <e v="#NAME?"/>
    <e v="#NAME?"/>
  </r>
  <r>
    <x v="4"/>
    <x v="0"/>
    <x v="12"/>
    <x v="32"/>
    <x v="128"/>
    <x v="148"/>
    <x v="12"/>
    <x v="148"/>
    <e v="#NAME?"/>
    <e v="#NAME?"/>
    <e v="#NAME?"/>
  </r>
  <r>
    <x v="4"/>
    <x v="0"/>
    <x v="12"/>
    <x v="102"/>
    <x v="129"/>
    <x v="149"/>
    <x v="6"/>
    <x v="149"/>
    <e v="#NAME?"/>
    <e v="#NAME?"/>
    <e v="#NAME?"/>
  </r>
  <r>
    <x v="4"/>
    <x v="0"/>
    <x v="12"/>
    <x v="61"/>
    <x v="130"/>
    <x v="150"/>
    <x v="1"/>
    <x v="150"/>
    <e v="#NAME?"/>
    <e v="#NAME?"/>
    <e v="#NAME?"/>
  </r>
  <r>
    <x v="0"/>
    <x v="0"/>
    <x v="12"/>
    <x v="32"/>
    <x v="131"/>
    <x v="151"/>
    <x v="17"/>
    <x v="151"/>
    <e v="#NAME?"/>
    <e v="#NAME?"/>
    <e v="#NAME?"/>
  </r>
  <r>
    <x v="0"/>
    <x v="0"/>
    <x v="12"/>
    <x v="103"/>
    <x v="132"/>
    <x v="152"/>
    <x v="0"/>
    <x v="152"/>
    <e v="#NAME?"/>
    <e v="#NAME?"/>
    <e v="#NAME?"/>
  </r>
  <r>
    <x v="0"/>
    <x v="0"/>
    <x v="12"/>
    <x v="104"/>
    <x v="133"/>
    <x v="153"/>
    <x v="2"/>
    <x v="153"/>
    <e v="#NAME?"/>
    <e v="#NAME?"/>
    <e v="#NAME?"/>
  </r>
  <r>
    <x v="0"/>
    <x v="0"/>
    <x v="12"/>
    <x v="32"/>
    <x v="134"/>
    <x v="154"/>
    <x v="1"/>
    <x v="154"/>
    <e v="#NAME?"/>
    <e v="#NAME?"/>
    <e v="#NAME?"/>
  </r>
  <r>
    <x v="4"/>
    <x v="0"/>
    <x v="12"/>
    <x v="105"/>
    <x v="135"/>
    <x v="155"/>
    <x v="12"/>
    <x v="155"/>
    <e v="#NAME?"/>
    <e v="#NAME?"/>
    <e v="#NAME?"/>
  </r>
  <r>
    <x v="0"/>
    <x v="0"/>
    <x v="12"/>
    <x v="32"/>
    <x v="136"/>
    <x v="156"/>
    <x v="2"/>
    <x v="156"/>
    <e v="#NAME?"/>
    <e v="#NAME?"/>
    <e v="#NAME?"/>
  </r>
  <r>
    <x v="4"/>
    <x v="0"/>
    <x v="12"/>
    <x v="61"/>
    <x v="137"/>
    <x v="157"/>
    <x v="1"/>
    <x v="157"/>
    <e v="#NAME?"/>
    <e v="#NAME?"/>
    <e v="#NAME?"/>
  </r>
  <r>
    <x v="4"/>
    <x v="0"/>
    <x v="12"/>
    <x v="41"/>
    <x v="138"/>
    <x v="158"/>
    <x v="6"/>
    <x v="158"/>
    <e v="#NAME?"/>
    <e v="#NAME?"/>
    <e v="#NAME?"/>
  </r>
  <r>
    <x v="0"/>
    <x v="10"/>
    <x v="12"/>
    <x v="32"/>
    <x v="139"/>
    <x v="159"/>
    <x v="2"/>
    <x v="159"/>
    <e v="#NAME?"/>
    <e v="#NAME?"/>
    <e v="#NAME?"/>
  </r>
  <r>
    <x v="4"/>
    <x v="3"/>
    <x v="12"/>
    <x v="106"/>
    <x v="140"/>
    <x v="160"/>
    <x v="12"/>
    <x v="160"/>
    <e v="#NAME?"/>
    <e v="#NAME?"/>
    <e v="#NAME?"/>
  </r>
  <r>
    <x v="0"/>
    <x v="11"/>
    <x v="12"/>
    <x v="32"/>
    <x v="21"/>
    <x v="161"/>
    <x v="2"/>
    <x v="161"/>
    <e v="#NAME?"/>
    <e v="#NAME?"/>
    <e v="#NAME?"/>
  </r>
  <r>
    <x v="1"/>
    <x v="0"/>
    <x v="13"/>
    <x v="41"/>
    <x v="141"/>
    <x v="162"/>
    <x v="2"/>
    <x v="162"/>
    <e v="#NAME?"/>
    <e v="#NAME?"/>
    <e v="#NAME?"/>
  </r>
  <r>
    <x v="0"/>
    <x v="0"/>
    <x v="13"/>
    <x v="107"/>
    <x v="142"/>
    <x v="163"/>
    <x v="14"/>
    <x v="163"/>
    <e v="#NAME?"/>
    <e v="#NAME?"/>
    <e v="#NAME?"/>
  </r>
  <r>
    <x v="0"/>
    <x v="0"/>
    <x v="13"/>
    <x v="107"/>
    <x v="143"/>
    <x v="164"/>
    <x v="10"/>
    <x v="164"/>
    <e v="#NAME?"/>
    <e v="#NAME?"/>
    <e v="#NAME?"/>
  </r>
  <r>
    <x v="4"/>
    <x v="0"/>
    <x v="13"/>
    <x v="41"/>
    <x v="144"/>
    <x v="165"/>
    <x v="18"/>
    <x v="165"/>
    <e v="#NAME?"/>
    <e v="#NAME?"/>
    <e v="#NAME?"/>
  </r>
  <r>
    <x v="4"/>
    <x v="0"/>
    <x v="13"/>
    <x v="32"/>
    <x v="145"/>
    <x v="166"/>
    <x v="12"/>
    <x v="166"/>
    <e v="#NAME?"/>
    <e v="#NAME?"/>
    <e v="#NAME?"/>
  </r>
  <r>
    <x v="0"/>
    <x v="0"/>
    <x v="13"/>
    <x v="108"/>
    <x v="146"/>
    <x v="167"/>
    <x v="2"/>
    <x v="167"/>
    <e v="#NAME?"/>
    <e v="#NAME?"/>
    <e v="#NAME?"/>
  </r>
  <r>
    <x v="0"/>
    <x v="0"/>
    <x v="13"/>
    <x v="41"/>
    <x v="147"/>
    <x v="168"/>
    <x v="1"/>
    <x v="168"/>
    <e v="#NAME?"/>
    <e v="#NAME?"/>
    <e v="#NAME?"/>
  </r>
  <r>
    <x v="4"/>
    <x v="0"/>
    <x v="13"/>
    <x v="107"/>
    <x v="148"/>
    <x v="169"/>
    <x v="10"/>
    <x v="169"/>
    <e v="#NAME?"/>
    <e v="#NAME?"/>
    <e v="#NAME?"/>
  </r>
  <r>
    <x v="4"/>
    <x v="0"/>
    <x v="13"/>
    <x v="107"/>
    <x v="149"/>
    <x v="170"/>
    <x v="0"/>
    <x v="170"/>
    <e v="#NAME?"/>
    <e v="#NAME?"/>
    <e v="#NAME?"/>
  </r>
  <r>
    <x v="4"/>
    <x v="7"/>
    <x v="13"/>
    <x v="41"/>
    <x v="150"/>
    <x v="171"/>
    <x v="2"/>
    <x v="171"/>
    <e v="#NAME?"/>
    <e v="#NAME?"/>
    <e v="#NAME?"/>
  </r>
  <r>
    <x v="0"/>
    <x v="0"/>
    <x v="14"/>
    <x v="109"/>
    <x v="151"/>
    <x v="172"/>
    <x v="1"/>
    <x v="172"/>
    <e v="#NAME?"/>
    <e v="#NAME?"/>
    <e v="#NAME?"/>
  </r>
  <r>
    <x v="0"/>
    <x v="0"/>
    <x v="14"/>
    <x v="41"/>
    <x v="152"/>
    <x v="173"/>
    <x v="2"/>
    <x v="173"/>
    <e v="#NAME?"/>
    <e v="#NAME?"/>
    <e v="#NAME?"/>
  </r>
  <r>
    <x v="0"/>
    <x v="0"/>
    <x v="14"/>
    <x v="41"/>
    <x v="153"/>
    <x v="174"/>
    <x v="2"/>
    <x v="174"/>
    <e v="#NAME?"/>
    <e v="#NAME?"/>
    <e v="#NAME?"/>
  </r>
  <r>
    <x v="4"/>
    <x v="0"/>
    <x v="14"/>
    <x v="38"/>
    <x v="154"/>
    <x v="175"/>
    <x v="13"/>
    <x v="175"/>
    <e v="#NAME?"/>
    <e v="#NAME?"/>
    <e v="#NAME?"/>
  </r>
  <r>
    <x v="0"/>
    <x v="0"/>
    <x v="14"/>
    <x v="110"/>
    <x v="155"/>
    <x v="176"/>
    <x v="19"/>
    <x v="176"/>
    <e v="#NAME?"/>
    <e v="#NAME?"/>
    <e v="#NAME?"/>
  </r>
  <r>
    <x v="0"/>
    <x v="0"/>
    <x v="14"/>
    <x v="110"/>
    <x v="156"/>
    <x v="177"/>
    <x v="11"/>
    <x v="177"/>
    <e v="#NAME?"/>
    <e v="#NAME?"/>
    <e v="#NAME?"/>
  </r>
  <r>
    <x v="0"/>
    <x v="0"/>
    <x v="14"/>
    <x v="111"/>
    <x v="157"/>
    <x v="178"/>
    <x v="2"/>
    <x v="178"/>
    <e v="#NAME?"/>
    <e v="#NAME?"/>
    <e v="#NAME?"/>
  </r>
  <r>
    <x v="4"/>
    <x v="7"/>
    <x v="14"/>
    <x v="38"/>
    <x v="158"/>
    <x v="179"/>
    <x v="20"/>
    <x v="179"/>
    <e v="#NAME?"/>
    <e v="#NAME?"/>
    <e v="#NAME?"/>
  </r>
  <r>
    <x v="4"/>
    <x v="0"/>
    <x v="15"/>
    <x v="51"/>
    <x v="159"/>
    <x v="180"/>
    <x v="12"/>
    <x v="180"/>
    <e v="#NAME?"/>
    <e v="#NAME?"/>
    <e v="#NAME?"/>
  </r>
  <r>
    <x v="1"/>
    <x v="0"/>
    <x v="15"/>
    <x v="41"/>
    <x v="160"/>
    <x v="181"/>
    <x v="2"/>
    <x v="181"/>
    <e v="#NAME?"/>
    <e v="#NAME?"/>
    <e v="#NAME?"/>
  </r>
  <r>
    <x v="1"/>
    <x v="0"/>
    <x v="15"/>
    <x v="41"/>
    <x v="160"/>
    <x v="182"/>
    <x v="2"/>
    <x v="182"/>
    <e v="#NAME?"/>
    <e v="#NAME?"/>
    <e v="#NAME?"/>
  </r>
  <r>
    <x v="4"/>
    <x v="0"/>
    <x v="15"/>
    <x v="30"/>
    <x v="22"/>
    <x v="183"/>
    <x v="0"/>
    <x v="183"/>
    <e v="#NAME?"/>
    <e v="#NAME?"/>
    <e v="#NAME?"/>
  </r>
  <r>
    <x v="4"/>
    <x v="0"/>
    <x v="12"/>
    <x v="112"/>
    <x v="161"/>
    <x v="184"/>
    <x v="12"/>
    <x v="184"/>
    <e v="#NAME?"/>
    <e v="#NAME?"/>
    <e v="#NAME?"/>
  </r>
  <r>
    <x v="0"/>
    <x v="0"/>
    <x v="12"/>
    <x v="113"/>
    <x v="162"/>
    <x v="185"/>
    <x v="2"/>
    <x v="185"/>
    <e v="#NAME?"/>
    <e v="#NAME?"/>
    <e v="#NAME?"/>
  </r>
  <r>
    <x v="4"/>
    <x v="0"/>
    <x v="8"/>
    <x v="114"/>
    <x v="163"/>
    <x v="186"/>
    <x v="21"/>
    <x v="186"/>
    <e v="#NAME?"/>
    <e v="#NAME?"/>
    <e v="#NAME?"/>
  </r>
  <r>
    <x v="0"/>
    <x v="0"/>
    <x v="16"/>
    <x v="32"/>
    <x v="21"/>
    <x v="187"/>
    <x v="1"/>
    <x v="187"/>
    <e v="#NAME?"/>
    <e v="#NAME?"/>
    <e v="#NAME?"/>
  </r>
  <r>
    <x v="0"/>
    <x v="0"/>
    <x v="16"/>
    <x v="32"/>
    <x v="21"/>
    <x v="187"/>
    <x v="1"/>
    <x v="187"/>
    <e v="#NAME?"/>
    <e v="#NAME?"/>
    <e v="#VALUE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8" cacheId="95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gridDropZones="1" multipleFieldFilters="0">
  <location ref="B6:M196" firstHeaderRow="2" firstDataRow="2" firstDataCol="6" rowPageCount="2" colPageCount="1"/>
  <pivotFields count="11">
    <pivotField axis="axisPage" compact="0" outline="0" multipleItemSelectionAllowed="1" showAll="0" defaultSubtotal="0">
      <items count="7">
        <item x="1"/>
        <item x="0"/>
        <item x="4"/>
        <item x="3"/>
        <item x="2"/>
        <item x="5"/>
        <item x="6"/>
      </items>
    </pivotField>
    <pivotField axis="axisPage" compact="0" outline="0" showAll="0" defaultSubtotal="0">
      <items count="12">
        <item x="4"/>
        <item x="11"/>
        <item x="3"/>
        <item x="8"/>
        <item x="6"/>
        <item x="2"/>
        <item x="10"/>
        <item x="5"/>
        <item x="7"/>
        <item x="0"/>
        <item x="1"/>
        <item x="9"/>
      </items>
    </pivotField>
    <pivotField axis="axisRow" compact="0" outline="0" multipleItemSelectionAllowed="1" showAll="0" defaultSubtotal="0">
      <items count="17">
        <item x="1"/>
        <item x="5"/>
        <item x="7"/>
        <item x="8"/>
        <item x="9"/>
        <item x="11"/>
        <item x="13"/>
        <item x="14"/>
        <item x="15"/>
        <item x="3"/>
        <item x="16"/>
        <item x="0"/>
        <item x="2"/>
        <item x="4"/>
        <item x="6"/>
        <item x="10"/>
        <item x="12"/>
      </items>
    </pivotField>
    <pivotField name="SUBCLASIFICACIÓN TIPOLOGÍA" axis="axisRow" compact="0" outline="0" subtotalTop="0" showAll="0" defaultSubtotal="0">
      <items count="115">
        <item x="86"/>
        <item x="50"/>
        <item x="48"/>
        <item x="37"/>
        <item x="14"/>
        <item x="34"/>
        <item x="35"/>
        <item x="28"/>
        <item x="57"/>
        <item x="112"/>
        <item x="10"/>
        <item x="15"/>
        <item x="114"/>
        <item x="4"/>
        <item x="59"/>
        <item x="93"/>
        <item x="105"/>
        <item x="99"/>
        <item x="32"/>
        <item x="3"/>
        <item x="47"/>
        <item x="23"/>
        <item x="31"/>
        <item x="100"/>
        <item x="9"/>
        <item x="8"/>
        <item x="97"/>
        <item x="79"/>
        <item x="82"/>
        <item x="95"/>
        <item x="62"/>
        <item x="113"/>
        <item x="94"/>
        <item x="20"/>
        <item x="83"/>
        <item x="98"/>
        <item x="22"/>
        <item x="56"/>
        <item x="42"/>
        <item x="101"/>
        <item x="46"/>
        <item x="76"/>
        <item x="73"/>
        <item x="71"/>
        <item x="29"/>
        <item x="81"/>
        <item x="16"/>
        <item x="70"/>
        <item x="60"/>
        <item x="106"/>
        <item x="74"/>
        <item x="72"/>
        <item x="40"/>
        <item x="108"/>
        <item x="53"/>
        <item x="2"/>
        <item x="92"/>
        <item x="96"/>
        <item x="63"/>
        <item x="84"/>
        <item x="24"/>
        <item x="49"/>
        <item x="12"/>
        <item x="33"/>
        <item x="90"/>
        <item x="61"/>
        <item x="58"/>
        <item x="102"/>
        <item x="77"/>
        <item x="38"/>
        <item x="111"/>
        <item x="13"/>
        <item x="75"/>
        <item x="91"/>
        <item x="1"/>
        <item x="65"/>
        <item x="0"/>
        <item x="52"/>
        <item x="21"/>
        <item x="27"/>
        <item x="11"/>
        <item x="107"/>
        <item x="89"/>
        <item x="44"/>
        <item x="17"/>
        <item x="18"/>
        <item x="78"/>
        <item x="19"/>
        <item x="25"/>
        <item x="26"/>
        <item x="104"/>
        <item x="5"/>
        <item x="67"/>
        <item x="68"/>
        <item x="69"/>
        <item x="66"/>
        <item x="64"/>
        <item x="39"/>
        <item x="41"/>
        <item x="54"/>
        <item x="110"/>
        <item x="109"/>
        <item x="55"/>
        <item x="51"/>
        <item x="85"/>
        <item x="88"/>
        <item x="30"/>
        <item x="36"/>
        <item x="6"/>
        <item x="87"/>
        <item x="45"/>
        <item x="80"/>
        <item x="43"/>
        <item x="103"/>
        <item x="7"/>
      </items>
    </pivotField>
    <pivotField axis="axisRow" compact="0" outline="0" showAll="0" defaultSubtotal="0">
      <items count="164">
        <item x="99"/>
        <item x="152"/>
        <item x="141"/>
        <item x="66"/>
        <item x="46"/>
        <item x="8"/>
        <item x="36"/>
        <item x="100"/>
        <item x="159"/>
        <item x="101"/>
        <item x="70"/>
        <item x="2"/>
        <item x="17"/>
        <item x="18"/>
        <item x="54"/>
        <item x="102"/>
        <item x="19"/>
        <item x="103"/>
        <item x="104"/>
        <item x="67"/>
        <item x="55"/>
        <item x="37"/>
        <item x="105"/>
        <item x="3"/>
        <item x="38"/>
        <item x="20"/>
        <item x="21"/>
        <item x="44"/>
        <item x="15"/>
        <item x="158"/>
        <item x="45"/>
        <item x="64"/>
        <item x="106"/>
        <item x="56"/>
        <item x="107"/>
        <item x="97"/>
        <item x="34"/>
        <item x="48"/>
        <item x="57"/>
        <item x="71"/>
        <item x="58"/>
        <item x="6"/>
        <item x="59"/>
        <item x="108"/>
        <item x="160"/>
        <item x="4"/>
        <item x="69"/>
        <item x="142"/>
        <item x="95"/>
        <item x="109"/>
        <item x="110"/>
        <item x="39"/>
        <item x="22"/>
        <item x="111"/>
        <item x="112"/>
        <item x="113"/>
        <item x="0"/>
        <item x="153"/>
        <item x="143"/>
        <item x="96"/>
        <item x="72"/>
        <item x="114"/>
        <item x="49"/>
        <item x="63"/>
        <item x="115"/>
        <item x="23"/>
        <item x="24"/>
        <item x="73"/>
        <item x="25"/>
        <item x="116"/>
        <item x="117"/>
        <item x="26"/>
        <item x="9"/>
        <item x="27"/>
        <item x="28"/>
        <item x="154"/>
        <item x="140"/>
        <item x="50"/>
        <item x="118"/>
        <item x="119"/>
        <item x="120"/>
        <item x="121"/>
        <item x="122"/>
        <item x="155"/>
        <item x="68"/>
        <item x="123"/>
        <item x="156"/>
        <item x="124"/>
        <item x="125"/>
        <item x="29"/>
        <item x="126"/>
        <item x="30"/>
        <item x="31"/>
        <item x="32"/>
        <item x="127"/>
        <item x="144"/>
        <item x="128"/>
        <item x="129"/>
        <item x="40"/>
        <item x="41"/>
        <item x="145"/>
        <item x="130"/>
        <item x="131"/>
        <item x="157"/>
        <item x="133"/>
        <item x="134"/>
        <item x="146"/>
        <item x="135"/>
        <item x="136"/>
        <item x="5"/>
        <item x="147"/>
        <item x="42"/>
        <item x="61"/>
        <item x="137"/>
        <item x="148"/>
        <item x="62"/>
        <item x="43"/>
        <item x="98"/>
        <item x="139"/>
        <item x="33"/>
        <item x="150"/>
        <item x="138"/>
        <item x="7"/>
        <item x="1"/>
        <item x="10"/>
        <item x="11"/>
        <item x="12"/>
        <item x="13"/>
        <item x="14"/>
        <item x="16"/>
        <item x="35"/>
        <item x="47"/>
        <item x="51"/>
        <item x="52"/>
        <item x="53"/>
        <item x="60"/>
        <item x="65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132"/>
        <item x="149"/>
        <item x="151"/>
        <item x="161"/>
        <item x="162"/>
        <item x="163"/>
      </items>
    </pivotField>
    <pivotField axis="axisRow" compact="0" outline="0" showAll="0" defaultSubtotal="0">
      <items count="188">
        <item x="30"/>
        <item x="125"/>
        <item x="31"/>
        <item x="171"/>
        <item x="157"/>
        <item x="180"/>
        <item x="56"/>
        <item x="179"/>
        <item x="124"/>
        <item x="47"/>
        <item x="68"/>
        <item x="187"/>
        <item x="164"/>
        <item x="149"/>
        <item x="169"/>
        <item x="73"/>
        <item x="110"/>
        <item x="118"/>
        <item x="44"/>
        <item x="32"/>
        <item x="176"/>
        <item x="161"/>
        <item x="116"/>
        <item x="121"/>
        <item x="4"/>
        <item x="74"/>
        <item x="39"/>
        <item x="37"/>
        <item x="58"/>
        <item x="61"/>
        <item x="62"/>
        <item x="38"/>
        <item x="86"/>
        <item x="181"/>
        <item x="182"/>
        <item x="140"/>
        <item x="77"/>
        <item x="130"/>
        <item x="76"/>
        <item x="54"/>
        <item x="163"/>
        <item x="162"/>
        <item x="173"/>
        <item x="151"/>
        <item x="177"/>
        <item x="45"/>
        <item x="34"/>
        <item x="154"/>
        <item x="123"/>
        <item x="168"/>
        <item x="51"/>
        <item x="35"/>
        <item x="145"/>
        <item x="36"/>
        <item x="122"/>
        <item x="156"/>
        <item x="178"/>
        <item x="49"/>
        <item x="146"/>
        <item x="165"/>
        <item x="166"/>
        <item x="120"/>
        <item x="57"/>
        <item x="7"/>
        <item x="174"/>
        <item x="175"/>
        <item x="183"/>
        <item x="0"/>
        <item x="2"/>
        <item x="3"/>
        <item x="5"/>
        <item x="6"/>
        <item x="8"/>
        <item x="9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3"/>
        <item x="40"/>
        <item x="41"/>
        <item x="42"/>
        <item x="43"/>
        <item x="48"/>
        <item x="50"/>
        <item x="52"/>
        <item x="53"/>
        <item x="55"/>
        <item x="60"/>
        <item x="65"/>
        <item x="66"/>
        <item x="67"/>
        <item x="69"/>
        <item x="70"/>
        <item x="71"/>
        <item x="72"/>
        <item x="75"/>
        <item x="79"/>
        <item x="81"/>
        <item x="82"/>
        <item x="83"/>
        <item x="84"/>
        <item x="85"/>
        <item x="109"/>
        <item x="111"/>
        <item x="112"/>
        <item x="113"/>
        <item x="114"/>
        <item x="115"/>
        <item x="117"/>
        <item x="119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47"/>
        <item x="148"/>
        <item x="150"/>
        <item x="153"/>
        <item x="155"/>
        <item x="158"/>
        <item x="159"/>
        <item x="160"/>
        <item x="167"/>
        <item x="170"/>
        <item x="1"/>
        <item x="10"/>
        <item x="11"/>
        <item x="12"/>
        <item x="13"/>
        <item x="14"/>
        <item x="15"/>
        <item x="16"/>
        <item x="18"/>
        <item x="46"/>
        <item x="59"/>
        <item x="63"/>
        <item x="64"/>
        <item x="78"/>
        <item x="80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52"/>
        <item x="172"/>
        <item x="184"/>
        <item x="185"/>
        <item x="186"/>
      </items>
    </pivotField>
    <pivotField axis="axisRow" compact="0" outline="0" subtotalTop="0" showAll="0" includeNewItemsInFilter="1" defaultSubtotal="0">
      <items count="22">
        <item x="9"/>
        <item x="19"/>
        <item x="16"/>
        <item x="18"/>
        <item x="5"/>
        <item x="13"/>
        <item x="0"/>
        <item x="10"/>
        <item x="3"/>
        <item x="4"/>
        <item x="21"/>
        <item x="1"/>
        <item x="2"/>
        <item x="6"/>
        <item x="7"/>
        <item x="8"/>
        <item x="11"/>
        <item x="12"/>
        <item x="14"/>
        <item x="15"/>
        <item x="17"/>
        <item x="20"/>
      </items>
    </pivotField>
    <pivotField axis="axisRow" compact="0" outline="0" showAll="0" defaultSubtotal="0">
      <items count="188">
        <item x="4"/>
        <item x="45"/>
        <item x="61"/>
        <item x="68"/>
        <item x="76"/>
        <item x="62"/>
        <item x="77"/>
        <item x="74"/>
        <item x="86"/>
        <item x="175"/>
        <item x="179"/>
        <item x="178"/>
        <item x="173"/>
        <item x="176"/>
        <item x="177"/>
        <item x="49"/>
        <item x="56"/>
        <item x="58"/>
        <item x="47"/>
        <item x="51"/>
        <item x="57"/>
        <item x="54"/>
        <item x="166"/>
        <item x="162"/>
        <item x="165"/>
        <item x="168"/>
        <item x="171"/>
        <item x="163"/>
        <item x="169"/>
        <item x="39"/>
        <item x="44"/>
        <item x="30"/>
        <item x="31"/>
        <item x="34"/>
        <item x="36"/>
        <item x="32"/>
        <item x="35"/>
        <item x="37"/>
        <item x="38"/>
        <item x="121"/>
        <item x="146"/>
        <item x="161"/>
        <item x="151"/>
        <item x="118"/>
        <item x="120"/>
        <item x="123"/>
        <item x="125"/>
        <item x="126"/>
        <item x="141"/>
        <item x="154"/>
        <item x="156"/>
        <item x="157"/>
        <item x="149"/>
        <item x="131"/>
        <item x="124"/>
        <item x="180"/>
        <item x="181"/>
        <item x="182"/>
        <item x="187"/>
        <item x="174"/>
        <item x="183"/>
        <item x="0"/>
        <item x="2"/>
        <item x="3"/>
        <item x="5"/>
        <item x="6"/>
        <item x="7"/>
        <item x="8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3"/>
        <item x="40"/>
        <item x="41"/>
        <item x="42"/>
        <item x="43"/>
        <item x="48"/>
        <item x="50"/>
        <item x="52"/>
        <item x="53"/>
        <item x="55"/>
        <item x="60"/>
        <item x="65"/>
        <item x="66"/>
        <item x="67"/>
        <item x="69"/>
        <item x="70"/>
        <item x="71"/>
        <item x="72"/>
        <item x="75"/>
        <item x="79"/>
        <item x="81"/>
        <item x="82"/>
        <item x="83"/>
        <item x="84"/>
        <item x="85"/>
        <item x="87"/>
        <item x="109"/>
        <item x="110"/>
        <item x="111"/>
        <item x="112"/>
        <item x="113"/>
        <item x="114"/>
        <item x="116"/>
        <item x="117"/>
        <item x="119"/>
        <item x="122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7"/>
        <item x="148"/>
        <item x="150"/>
        <item x="153"/>
        <item x="155"/>
        <item x="158"/>
        <item x="159"/>
        <item x="160"/>
        <item x="167"/>
        <item x="170"/>
        <item x="1"/>
        <item x="9"/>
        <item x="10"/>
        <item x="11"/>
        <item x="12"/>
        <item x="13"/>
        <item x="14"/>
        <item x="15"/>
        <item x="16"/>
        <item x="18"/>
        <item x="46"/>
        <item x="59"/>
        <item x="63"/>
        <item x="64"/>
        <item x="73"/>
        <item x="78"/>
        <item x="80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15"/>
        <item x="152"/>
        <item x="164"/>
        <item x="172"/>
        <item x="184"/>
        <item x="185"/>
        <item x="186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6">
    <field x="4"/>
    <field x="5"/>
    <field x="2"/>
    <field x="3"/>
    <field x="6"/>
    <field x="7"/>
  </rowFields>
  <rowItems count="189">
    <i>
      <x/>
      <x v="114"/>
      <x v="16"/>
      <x v="104"/>
      <x v="11"/>
      <x v="110"/>
    </i>
    <i>
      <x v="1"/>
      <x v="42"/>
      <x v="7"/>
      <x v="98"/>
      <x v="12"/>
      <x v="12"/>
    </i>
    <i>
      <x v="2"/>
      <x v="41"/>
      <x v="6"/>
      <x v="98"/>
      <x v="12"/>
      <x v="23"/>
    </i>
    <i>
      <x v="3"/>
      <x v="105"/>
      <x v="4"/>
      <x v="18"/>
      <x v="13"/>
      <x v="99"/>
    </i>
    <i>
      <x v="4"/>
      <x v="28"/>
      <x v="14"/>
      <x v="98"/>
      <x v="17"/>
      <x v="17"/>
    </i>
    <i>
      <x v="5"/>
      <x v="72"/>
      <x v="12"/>
      <x v="25"/>
      <x v="6"/>
      <x v="67"/>
    </i>
    <i>
      <x v="6"/>
      <x v="9"/>
      <x v="14"/>
      <x v="69"/>
      <x v="12"/>
      <x v="18"/>
    </i>
    <i>
      <x v="7"/>
      <x v="115"/>
      <x v="16"/>
      <x/>
      <x v="17"/>
      <x v="111"/>
    </i>
    <i>
      <x v="8"/>
      <x v="5"/>
      <x v="8"/>
      <x v="103"/>
      <x v="17"/>
      <x v="55"/>
    </i>
    <i>
      <x v="9"/>
      <x v="116"/>
      <x v="16"/>
      <x v="18"/>
      <x v="12"/>
      <x v="181"/>
    </i>
    <i>
      <x v="10"/>
      <x v="108"/>
      <x v="5"/>
      <x v="18"/>
      <x v="6"/>
      <x v="102"/>
    </i>
    <i r="1">
      <x v="109"/>
      <x v="5"/>
      <x v="18"/>
      <x v="6"/>
      <x v="103"/>
    </i>
    <i>
      <x v="11"/>
      <x v="68"/>
      <x/>
      <x v="55"/>
      <x v="11"/>
      <x v="62"/>
    </i>
    <i>
      <x v="12"/>
      <x v="75"/>
      <x v="13"/>
      <x v="87"/>
      <x v="11"/>
      <x v="69"/>
    </i>
    <i r="1">
      <x v="76"/>
      <x v="13"/>
      <x v="33"/>
      <x v="12"/>
      <x v="70"/>
    </i>
    <i>
      <x v="13"/>
      <x v="77"/>
      <x v="13"/>
      <x v="78"/>
      <x/>
      <x v="71"/>
    </i>
    <i>
      <x v="14"/>
      <x v="98"/>
      <x v="3"/>
      <x v="61"/>
      <x v="13"/>
      <x v="92"/>
    </i>
    <i>
      <x v="15"/>
      <x v="22"/>
      <x v="16"/>
      <x v="65"/>
      <x v="13"/>
      <x v="112"/>
    </i>
    <i>
      <x v="16"/>
      <x v="78"/>
      <x v="13"/>
      <x v="36"/>
      <x v="13"/>
      <x v="72"/>
    </i>
    <i>
      <x v="17"/>
      <x v="117"/>
      <x v="16"/>
      <x v="109"/>
      <x v="6"/>
      <x v="113"/>
    </i>
    <i>
      <x v="18"/>
      <x v="17"/>
      <x v="16"/>
      <x v="18"/>
      <x v="11"/>
      <x v="43"/>
    </i>
    <i>
      <x v="19"/>
      <x v="160"/>
      <x v="4"/>
      <x v="18"/>
      <x v="13"/>
      <x v="159"/>
    </i>
    <i>
      <x v="20"/>
      <x v="99"/>
      <x v="3"/>
      <x v="1"/>
      <x v="13"/>
      <x v="93"/>
    </i>
    <i>
      <x v="21"/>
      <x v="91"/>
      <x v="14"/>
      <x v="97"/>
      <x v="12"/>
      <x v="85"/>
    </i>
    <i>
      <x v="22"/>
      <x v="118"/>
      <x v="16"/>
      <x v="109"/>
      <x v="6"/>
      <x v="114"/>
    </i>
    <i>
      <x v="23"/>
      <x v="69"/>
      <x/>
      <x v="19"/>
      <x v="12"/>
      <x v="63"/>
    </i>
    <i>
      <x v="24"/>
      <x v="57"/>
      <x v="14"/>
      <x v="69"/>
      <x v="17"/>
      <x v="15"/>
    </i>
    <i>
      <x v="25"/>
      <x v="79"/>
      <x v="13"/>
      <x v="21"/>
      <x v="11"/>
      <x v="73"/>
    </i>
    <i>
      <x v="26"/>
      <x v="11"/>
      <x v="10"/>
      <x v="18"/>
      <x v="11"/>
      <x v="58"/>
    </i>
    <i r="1">
      <x v="21"/>
      <x v="16"/>
      <x v="18"/>
      <x v="12"/>
      <x v="41"/>
    </i>
    <i r="1">
      <x v="80"/>
      <x v="13"/>
      <x v="60"/>
      <x v="15"/>
      <x v="74"/>
    </i>
    <i>
      <x v="27"/>
      <x v="6"/>
      <x v="14"/>
      <x v="106"/>
      <x v="17"/>
      <x v="16"/>
    </i>
    <i>
      <x v="28"/>
      <x v="74"/>
      <x v="13"/>
      <x v="84"/>
      <x v="12"/>
      <x v="68"/>
    </i>
    <i>
      <x v="29"/>
      <x v="7"/>
      <x v="7"/>
      <x v="69"/>
      <x v="21"/>
      <x v="10"/>
    </i>
    <i>
      <x v="30"/>
      <x v="62"/>
      <x v="14"/>
      <x v="98"/>
      <x v="17"/>
      <x v="20"/>
    </i>
    <i>
      <x v="31"/>
      <x v="36"/>
      <x v="3"/>
      <x v="66"/>
      <x v="17"/>
      <x v="6"/>
    </i>
    <i>
      <x v="32"/>
      <x v="61"/>
      <x v="16"/>
      <x v="18"/>
      <x v="12"/>
      <x v="44"/>
    </i>
    <i>
      <x v="33"/>
      <x v="10"/>
      <x v="3"/>
      <x v="103"/>
      <x v="6"/>
      <x v="3"/>
    </i>
    <i>
      <x v="34"/>
      <x v="23"/>
      <x v="16"/>
      <x v="18"/>
      <x v="12"/>
      <x v="39"/>
    </i>
    <i>
      <x v="35"/>
      <x v="112"/>
      <x v="16"/>
      <x v="34"/>
      <x v="16"/>
      <x v="108"/>
    </i>
    <i>
      <x v="36"/>
      <x v="45"/>
      <x v="1"/>
      <x v="107"/>
      <x v="16"/>
      <x v="1"/>
    </i>
    <i>
      <x v="37"/>
      <x v="96"/>
      <x v="2"/>
      <x v="110"/>
      <x v="16"/>
      <x v="90"/>
    </i>
    <i>
      <x v="38"/>
      <x v="100"/>
      <x v="3"/>
      <x v="77"/>
      <x v="17"/>
      <x v="94"/>
    </i>
    <i>
      <x v="39"/>
      <x v="110"/>
      <x v="5"/>
      <x v="65"/>
      <x v="13"/>
      <x v="104"/>
    </i>
    <i>
      <x v="40"/>
      <x v="101"/>
      <x v="3"/>
      <x v="54"/>
      <x v="6"/>
      <x v="95"/>
    </i>
    <i>
      <x v="41"/>
      <x v="71"/>
      <x v="12"/>
      <x v="108"/>
      <x v="8"/>
      <x v="65"/>
    </i>
    <i>
      <x v="42"/>
      <x v="102"/>
      <x v="3"/>
      <x v="99"/>
      <x v="6"/>
      <x v="96"/>
    </i>
    <i>
      <x v="43"/>
      <x v="54"/>
      <x v="16"/>
      <x v="18"/>
      <x v="2"/>
      <x v="115"/>
    </i>
    <i>
      <x v="44"/>
      <x v="33"/>
      <x v="8"/>
      <x v="98"/>
      <x v="12"/>
      <x v="56"/>
    </i>
    <i r="1">
      <x v="34"/>
      <x v="8"/>
      <x v="98"/>
      <x v="12"/>
      <x v="57"/>
    </i>
    <i>
      <x v="45"/>
      <x v="24"/>
      <x/>
      <x v="13"/>
      <x v="12"/>
      <x/>
    </i>
    <i r="1">
      <x v="103"/>
      <x v="3"/>
      <x v="102"/>
      <x v="16"/>
      <x v="97"/>
    </i>
    <i>
      <x v="46"/>
      <x v="107"/>
      <x v="15"/>
      <x v="48"/>
      <x v="18"/>
      <x v="101"/>
    </i>
    <i>
      <x v="47"/>
      <x v="40"/>
      <x v="6"/>
      <x v="81"/>
      <x v="18"/>
      <x v="27"/>
    </i>
    <i>
      <x v="48"/>
      <x v="111"/>
      <x v="16"/>
      <x v="45"/>
      <x v="12"/>
      <x v="106"/>
    </i>
    <i>
      <x v="49"/>
      <x v="16"/>
      <x v="16"/>
      <x v="18"/>
      <x v="11"/>
      <x v="45"/>
    </i>
    <i>
      <x v="50"/>
      <x v="48"/>
      <x v="16"/>
      <x v="105"/>
      <x v="12"/>
      <x v="54"/>
    </i>
    <i>
      <x v="51"/>
      <x v="92"/>
      <x v="14"/>
      <x v="52"/>
      <x v="16"/>
      <x v="86"/>
    </i>
    <i>
      <x v="52"/>
      <x v="66"/>
      <x v="8"/>
      <x v="106"/>
      <x v="6"/>
      <x v="60"/>
    </i>
    <i r="1">
      <x v="81"/>
      <x v="13"/>
      <x v="88"/>
      <x v="11"/>
      <x v="75"/>
    </i>
    <i r="1">
      <x v="82"/>
      <x v="13"/>
      <x v="89"/>
      <x v="6"/>
      <x v="76"/>
    </i>
    <i>
      <x v="53"/>
      <x v="8"/>
      <x v="16"/>
      <x v="18"/>
      <x v="11"/>
      <x v="46"/>
    </i>
    <i>
      <x v="54"/>
      <x v="1"/>
      <x v="16"/>
      <x v="18"/>
      <x v="11"/>
      <x v="47"/>
    </i>
    <i>
      <x v="55"/>
      <x v="119"/>
      <x v="16"/>
      <x v="18"/>
      <x v="11"/>
      <x v="116"/>
    </i>
    <i>
      <x v="56"/>
      <x v="67"/>
      <x v="11"/>
      <x v="76"/>
      <x v="6"/>
      <x v="61"/>
    </i>
    <i>
      <x v="57"/>
      <x v="64"/>
      <x v="7"/>
      <x v="98"/>
      <x v="12"/>
      <x v="59"/>
    </i>
    <i>
      <x v="58"/>
      <x v="12"/>
      <x v="6"/>
      <x v="81"/>
      <x v="7"/>
      <x v="183"/>
    </i>
    <i>
      <x v="59"/>
      <x v="16"/>
      <x v="16"/>
      <x v="28"/>
      <x v="11"/>
      <x v="107"/>
    </i>
    <i>
      <x v="60"/>
      <x v="32"/>
      <x v="5"/>
      <x v="18"/>
      <x v="17"/>
      <x v="8"/>
    </i>
    <i>
      <x v="61"/>
      <x v="120"/>
      <x v="16"/>
      <x v="91"/>
      <x v="17"/>
      <x v="117"/>
    </i>
    <i>
      <x v="62"/>
      <x v="29"/>
      <x v="2"/>
      <x v="98"/>
      <x v="5"/>
      <x v="2"/>
    </i>
    <i>
      <x v="63"/>
      <x v="38"/>
      <x v="3"/>
      <x v="106"/>
      <x v="17"/>
      <x v="4"/>
    </i>
    <i>
      <x v="64"/>
      <x v="121"/>
      <x v="16"/>
      <x v="82"/>
      <x v="7"/>
      <x v="118"/>
    </i>
    <i>
      <x v="65"/>
      <x v="83"/>
      <x v="13"/>
      <x v="79"/>
      <x v="11"/>
      <x v="77"/>
    </i>
    <i r="1">
      <x v="122"/>
      <x v="16"/>
      <x v="64"/>
      <x v="11"/>
      <x v="119"/>
    </i>
    <i>
      <x v="66"/>
      <x v="84"/>
      <x v="13"/>
      <x v="7"/>
      <x v="11"/>
      <x v="78"/>
    </i>
    <i>
      <x v="67"/>
      <x v="161"/>
      <x v="5"/>
      <x v="30"/>
      <x v="15"/>
      <x v="105"/>
    </i>
    <i>
      <x v="68"/>
      <x v="85"/>
      <x v="13"/>
      <x v="44"/>
      <x v="6"/>
      <x v="79"/>
    </i>
    <i>
      <x v="69"/>
      <x v="37"/>
      <x v="16"/>
      <x v="105"/>
      <x v="9"/>
      <x v="53"/>
    </i>
    <i>
      <x v="70"/>
      <x v="123"/>
      <x v="16"/>
      <x v="73"/>
      <x v="11"/>
      <x v="120"/>
    </i>
    <i>
      <x v="71"/>
      <x/>
      <x v="13"/>
      <x v="106"/>
      <x v="11"/>
      <x v="31"/>
    </i>
    <i r="1">
      <x v="2"/>
      <x v="13"/>
      <x v="106"/>
      <x v="11"/>
      <x v="32"/>
    </i>
    <i r="1">
      <x v="19"/>
      <x v="13"/>
      <x v="106"/>
      <x v="11"/>
      <x v="35"/>
    </i>
    <i r="1">
      <x v="46"/>
      <x v="13"/>
      <x v="106"/>
      <x v="11"/>
      <x v="33"/>
    </i>
    <i r="1">
      <x v="51"/>
      <x v="13"/>
      <x v="106"/>
      <x v="11"/>
      <x v="36"/>
    </i>
    <i r="1">
      <x v="53"/>
      <x v="13"/>
      <x v="106"/>
      <x v="11"/>
      <x v="34"/>
    </i>
    <i r="1">
      <x v="86"/>
      <x v="13"/>
      <x v="22"/>
      <x v="13"/>
      <x v="80"/>
    </i>
    <i r="1">
      <x v="124"/>
      <x v="16"/>
      <x v="98"/>
      <x v="6"/>
      <x v="121"/>
    </i>
    <i>
      <x v="72"/>
      <x v="73"/>
      <x v="12"/>
      <x v="24"/>
      <x v="4"/>
      <x v="144"/>
    </i>
    <i>
      <x v="73"/>
      <x v="27"/>
      <x v="13"/>
      <x v="106"/>
      <x v="11"/>
      <x v="37"/>
    </i>
    <i r="1">
      <x v="31"/>
      <x v="13"/>
      <x v="106"/>
      <x v="11"/>
      <x v="38"/>
    </i>
    <i>
      <x v="74"/>
      <x v="26"/>
      <x v="13"/>
      <x v="18"/>
      <x v="11"/>
      <x v="29"/>
    </i>
    <i>
      <x v="75"/>
      <x v="65"/>
      <x v="7"/>
      <x v="69"/>
      <x v="5"/>
      <x v="9"/>
    </i>
    <i>
      <x v="76"/>
      <x v="143"/>
      <x v="16"/>
      <x v="49"/>
      <x v="17"/>
      <x v="140"/>
    </i>
    <i>
      <x v="77"/>
      <x v="30"/>
      <x v="2"/>
      <x v="98"/>
      <x v="5"/>
      <x v="5"/>
    </i>
    <i>
      <x v="78"/>
      <x v="125"/>
      <x v="16"/>
      <x v="18"/>
      <x v="11"/>
      <x v="122"/>
    </i>
    <i r="1">
      <x v="126"/>
      <x v="16"/>
      <x v="56"/>
      <x v="16"/>
      <x v="123"/>
    </i>
    <i>
      <x v="79"/>
      <x v="127"/>
      <x v="16"/>
      <x v="15"/>
      <x v="16"/>
      <x v="124"/>
    </i>
    <i>
      <x v="80"/>
      <x v="128"/>
      <x v="16"/>
      <x v="32"/>
      <x v="11"/>
      <x v="125"/>
    </i>
    <i r="1">
      <x v="129"/>
      <x v="16"/>
      <x v="29"/>
      <x v="11"/>
      <x v="126"/>
    </i>
    <i r="1">
      <x v="130"/>
      <x v="16"/>
      <x v="57"/>
      <x v="11"/>
      <x v="127"/>
    </i>
    <i>
      <x v="81"/>
      <x v="131"/>
      <x v="16"/>
      <x v="26"/>
      <x v="12"/>
      <x v="128"/>
    </i>
    <i>
      <x v="82"/>
      <x v="35"/>
      <x v="16"/>
      <x v="18"/>
      <x v="12"/>
      <x v="48"/>
    </i>
    <i>
      <x v="83"/>
      <x v="20"/>
      <x v="7"/>
      <x v="100"/>
      <x v="1"/>
      <x v="13"/>
    </i>
    <i>
      <x v="84"/>
      <x v="106"/>
      <x v="4"/>
      <x v="18"/>
      <x v="11"/>
      <x v="100"/>
    </i>
    <i>
      <x v="85"/>
      <x v="132"/>
      <x v="16"/>
      <x v="35"/>
      <x v="16"/>
      <x v="129"/>
    </i>
    <i>
      <x v="86"/>
      <x v="44"/>
      <x v="7"/>
      <x v="100"/>
      <x v="16"/>
      <x v="14"/>
    </i>
    <i>
      <x v="87"/>
      <x v="133"/>
      <x v="16"/>
      <x v="17"/>
      <x v="16"/>
      <x v="130"/>
    </i>
    <i>
      <x v="88"/>
      <x v="134"/>
      <x v="16"/>
      <x v="18"/>
      <x v="11"/>
      <x v="131"/>
    </i>
    <i>
      <x v="89"/>
      <x v="87"/>
      <x v="13"/>
      <x v="18"/>
      <x v="11"/>
      <x v="81"/>
    </i>
    <i r="1">
      <x v="135"/>
      <x v="16"/>
      <x v="23"/>
      <x v="12"/>
      <x v="132"/>
    </i>
    <i>
      <x v="90"/>
      <x v="52"/>
      <x v="16"/>
      <x v="18"/>
      <x v="12"/>
      <x v="40"/>
    </i>
    <i r="1">
      <x v="58"/>
      <x v="16"/>
      <x v="106"/>
      <x v="12"/>
      <x v="40"/>
    </i>
    <i>
      <x v="91"/>
      <x v="88"/>
      <x v="13"/>
      <x v="63"/>
      <x v="12"/>
      <x v="82"/>
    </i>
    <i>
      <x v="92"/>
      <x v="89"/>
      <x v="13"/>
      <x v="5"/>
      <x v="11"/>
      <x v="83"/>
    </i>
    <i>
      <x v="93"/>
      <x v="90"/>
      <x v="13"/>
      <x v="6"/>
      <x v="11"/>
      <x v="84"/>
    </i>
    <i>
      <x v="94"/>
      <x v="136"/>
      <x v="16"/>
      <x v="39"/>
      <x v="16"/>
      <x v="133"/>
    </i>
    <i>
      <x v="95"/>
      <x v="59"/>
      <x v="6"/>
      <x v="98"/>
      <x v="3"/>
      <x v="24"/>
    </i>
    <i>
      <x v="96"/>
      <x v="137"/>
      <x v="16"/>
      <x v="18"/>
      <x v="17"/>
      <x v="134"/>
    </i>
    <i>
      <x v="97"/>
      <x v="13"/>
      <x v="16"/>
      <x v="67"/>
      <x v="13"/>
      <x v="52"/>
    </i>
    <i>
      <x v="98"/>
      <x v="50"/>
      <x v="14"/>
      <x v="98"/>
      <x v="11"/>
      <x v="19"/>
    </i>
    <i>
      <x v="99"/>
      <x v="93"/>
      <x v="14"/>
      <x v="38"/>
      <x v="13"/>
      <x v="87"/>
    </i>
    <i r="1">
      <x v="94"/>
      <x v="14"/>
      <x v="38"/>
      <x v="12"/>
      <x v="88"/>
    </i>
    <i>
      <x v="100"/>
      <x v="60"/>
      <x v="6"/>
      <x v="18"/>
      <x v="17"/>
      <x v="22"/>
    </i>
    <i>
      <x v="101"/>
      <x v="138"/>
      <x v="16"/>
      <x v="65"/>
      <x v="11"/>
      <x v="135"/>
    </i>
    <i>
      <x v="102"/>
      <x v="43"/>
      <x v="16"/>
      <x v="18"/>
      <x v="20"/>
      <x v="42"/>
    </i>
    <i>
      <x v="103"/>
      <x v="56"/>
      <x v="7"/>
      <x v="70"/>
      <x v="12"/>
      <x v="11"/>
    </i>
    <i>
      <x v="104"/>
      <x v="139"/>
      <x v="16"/>
      <x v="90"/>
      <x v="12"/>
      <x v="136"/>
    </i>
    <i>
      <x v="105"/>
      <x v="47"/>
      <x v="16"/>
      <x v="18"/>
      <x v="11"/>
      <x v="49"/>
    </i>
    <i>
      <x v="106"/>
      <x v="144"/>
      <x v="6"/>
      <x v="53"/>
      <x v="12"/>
      <x v="141"/>
    </i>
    <i>
      <x v="107"/>
      <x v="140"/>
      <x v="16"/>
      <x v="16"/>
      <x v="17"/>
      <x v="137"/>
    </i>
    <i>
      <x v="108"/>
      <x v="55"/>
      <x v="16"/>
      <x v="18"/>
      <x v="12"/>
      <x v="50"/>
    </i>
    <i>
      <x v="109"/>
      <x v="70"/>
      <x/>
      <x v="91"/>
      <x v="12"/>
      <x v="64"/>
    </i>
    <i>
      <x v="110"/>
      <x v="49"/>
      <x v="6"/>
      <x v="98"/>
      <x v="11"/>
      <x v="25"/>
    </i>
    <i>
      <x v="111"/>
      <x v="39"/>
      <x v="14"/>
      <x v="108"/>
      <x v="12"/>
      <x v="21"/>
    </i>
    <i>
      <x v="112"/>
      <x v="25"/>
      <x v="3"/>
      <x v="37"/>
      <x v="12"/>
      <x v="7"/>
    </i>
    <i>
      <x v="113"/>
      <x v="4"/>
      <x v="16"/>
      <x v="65"/>
      <x v="11"/>
      <x v="51"/>
    </i>
    <i>
      <x v="114"/>
      <x v="14"/>
      <x v="6"/>
      <x v="81"/>
      <x v="7"/>
      <x v="28"/>
    </i>
    <i>
      <x v="115"/>
      <x v="104"/>
      <x v="3"/>
      <x v="8"/>
      <x v="17"/>
      <x v="98"/>
    </i>
    <i>
      <x v="116"/>
      <x v="95"/>
      <x v="14"/>
      <x v="112"/>
      <x v="17"/>
      <x v="89"/>
    </i>
    <i>
      <x v="117"/>
      <x v="113"/>
      <x v="16"/>
      <x v="59"/>
      <x v="11"/>
      <x v="109"/>
    </i>
    <i>
      <x v="118"/>
      <x v="142"/>
      <x v="16"/>
      <x v="18"/>
      <x v="12"/>
      <x v="139"/>
    </i>
    <i>
      <x v="119"/>
      <x v="18"/>
      <x v="13"/>
      <x v="18"/>
      <x v="7"/>
      <x v="30"/>
    </i>
    <i>
      <x v="120"/>
      <x v="3"/>
      <x v="6"/>
      <x v="98"/>
      <x v="12"/>
      <x v="26"/>
    </i>
    <i>
      <x v="121"/>
      <x v="141"/>
      <x v="16"/>
      <x v="98"/>
      <x v="13"/>
      <x v="138"/>
    </i>
    <i>
      <x v="122"/>
      <x v="63"/>
      <x v="9"/>
      <x v="114"/>
      <x v="9"/>
      <x v="66"/>
    </i>
    <i>
      <x v="123"/>
      <x v="146"/>
      <x v="11"/>
      <x v="74"/>
      <x v="6"/>
      <x v="143"/>
    </i>
    <i>
      <x v="124"/>
      <x v="147"/>
      <x v="13"/>
      <x v="10"/>
      <x v="13"/>
      <x v="145"/>
    </i>
    <i>
      <x v="125"/>
      <x v="148"/>
      <x v="13"/>
      <x v="80"/>
      <x v="6"/>
      <x v="146"/>
    </i>
    <i>
      <x v="126"/>
      <x v="149"/>
      <x v="13"/>
      <x v="62"/>
      <x v="11"/>
      <x v="147"/>
    </i>
    <i r="1">
      <x v="150"/>
      <x v="13"/>
      <x v="71"/>
      <x v="14"/>
      <x v="148"/>
    </i>
    <i r="1">
      <x v="151"/>
      <x v="13"/>
      <x v="4"/>
      <x v="14"/>
      <x v="149"/>
    </i>
    <i>
      <x v="127"/>
      <x v="152"/>
      <x v="13"/>
      <x v="11"/>
      <x v="15"/>
      <x v="150"/>
    </i>
    <i>
      <x v="128"/>
      <x v="153"/>
      <x v="13"/>
      <x v="46"/>
      <x v="6"/>
      <x v="151"/>
    </i>
    <i>
      <x v="129"/>
      <x v="154"/>
      <x v="13"/>
      <x v="85"/>
      <x v="6"/>
      <x v="152"/>
    </i>
    <i>
      <x v="130"/>
      <x v="155"/>
      <x v="14"/>
      <x v="3"/>
      <x v="6"/>
      <x v="153"/>
    </i>
    <i>
      <x v="131"/>
      <x v="156"/>
      <x v="2"/>
      <x v="83"/>
      <x v="13"/>
      <x v="154"/>
    </i>
    <i>
      <x v="132"/>
      <x v="157"/>
      <x v="3"/>
      <x v="40"/>
      <x v="17"/>
      <x v="155"/>
    </i>
    <i>
      <x v="133"/>
      <x v="158"/>
      <x v="3"/>
      <x v="20"/>
      <x v="17"/>
      <x v="156"/>
    </i>
    <i>
      <x v="134"/>
      <x v="97"/>
      <x v="3"/>
      <x v="2"/>
      <x v="17"/>
      <x v="91"/>
    </i>
    <i>
      <x v="135"/>
      <x v="15"/>
      <x v="3"/>
      <x v="106"/>
      <x v="6"/>
      <x v="157"/>
    </i>
    <i>
      <x v="136"/>
      <x v="159"/>
      <x v="4"/>
      <x v="14"/>
      <x v="11"/>
      <x v="158"/>
    </i>
    <i>
      <x v="137"/>
      <x v="162"/>
      <x v="16"/>
      <x v="58"/>
      <x v="17"/>
      <x v="160"/>
    </i>
    <i>
      <x v="138"/>
      <x v="163"/>
      <x v="16"/>
      <x v="96"/>
      <x v="17"/>
      <x v="161"/>
    </i>
    <i>
      <x v="139"/>
      <x v="164"/>
      <x v="16"/>
      <x v="75"/>
      <x v="17"/>
      <x v="162"/>
    </i>
    <i>
      <x v="140"/>
      <x v="165"/>
      <x v="16"/>
      <x v="95"/>
      <x v="17"/>
      <x v="163"/>
    </i>
    <i>
      <x v="141"/>
      <x v="166"/>
      <x v="16"/>
      <x v="92"/>
      <x v="17"/>
      <x v="164"/>
    </i>
    <i>
      <x v="142"/>
      <x v="167"/>
      <x v="16"/>
      <x v="93"/>
      <x v="17"/>
      <x v="165"/>
    </i>
    <i>
      <x v="143"/>
      <x v="168"/>
      <x v="16"/>
      <x v="94"/>
      <x v="17"/>
      <x v="166"/>
    </i>
    <i>
      <x v="144"/>
      <x v="169"/>
      <x v="16"/>
      <x v="47"/>
      <x v="17"/>
      <x v="167"/>
    </i>
    <i>
      <x v="145"/>
      <x v="170"/>
      <x v="16"/>
      <x v="43"/>
      <x v="6"/>
      <x v="168"/>
    </i>
    <i>
      <x v="146"/>
      <x v="171"/>
      <x v="16"/>
      <x v="51"/>
      <x v="17"/>
      <x v="169"/>
    </i>
    <i>
      <x v="147"/>
      <x v="172"/>
      <x v="16"/>
      <x v="51"/>
      <x v="17"/>
      <x v="170"/>
    </i>
    <i>
      <x v="148"/>
      <x v="173"/>
      <x v="16"/>
      <x v="51"/>
      <x v="17"/>
      <x v="171"/>
    </i>
    <i>
      <x v="149"/>
      <x v="174"/>
      <x v="16"/>
      <x v="51"/>
      <x v="17"/>
      <x v="172"/>
    </i>
    <i>
      <x v="150"/>
      <x v="175"/>
      <x v="16"/>
      <x v="42"/>
      <x v="17"/>
      <x v="173"/>
    </i>
    <i>
      <x v="151"/>
      <x v="176"/>
      <x v="16"/>
      <x v="50"/>
      <x v="17"/>
      <x v="174"/>
    </i>
    <i>
      <x v="152"/>
      <x v="177"/>
      <x v="16"/>
      <x v="72"/>
      <x v="17"/>
      <x v="175"/>
    </i>
    <i>
      <x v="153"/>
      <x v="178"/>
      <x v="16"/>
      <x v="41"/>
      <x v="17"/>
      <x v="176"/>
    </i>
    <i>
      <x v="154"/>
      <x v="179"/>
      <x v="16"/>
      <x v="68"/>
      <x v="19"/>
      <x v="177"/>
    </i>
    <i>
      <x v="155"/>
      <x v="180"/>
      <x v="16"/>
      <x v="86"/>
      <x v="17"/>
      <x v="178"/>
    </i>
    <i>
      <x v="156"/>
      <x v="181"/>
      <x v="16"/>
      <x v="27"/>
      <x v="12"/>
      <x v="179"/>
    </i>
    <i>
      <x v="157"/>
      <x v="182"/>
      <x v="16"/>
      <x v="111"/>
      <x v="12"/>
      <x v="180"/>
    </i>
    <i>
      <x v="158"/>
      <x v="183"/>
      <x v="16"/>
      <x v="113"/>
      <x v="6"/>
      <x v="182"/>
    </i>
    <i>
      <x v="159"/>
      <x v="145"/>
      <x v="6"/>
      <x v="81"/>
      <x v="6"/>
      <x v="142"/>
    </i>
    <i>
      <x v="160"/>
      <x v="184"/>
      <x v="7"/>
      <x v="101"/>
      <x v="11"/>
      <x v="184"/>
    </i>
    <i>
      <x v="161"/>
      <x v="185"/>
      <x v="16"/>
      <x v="9"/>
      <x v="17"/>
      <x v="185"/>
    </i>
    <i>
      <x v="162"/>
      <x v="186"/>
      <x v="16"/>
      <x v="31"/>
      <x v="12"/>
      <x v="186"/>
    </i>
    <i>
      <x v="163"/>
      <x v="187"/>
      <x v="3"/>
      <x v="12"/>
      <x v="10"/>
      <x v="187"/>
    </i>
  </rowItems>
  <colItems count="1">
    <i/>
  </colItems>
  <pageFields count="2">
    <pageField fld="1" hier="-1"/>
    <pageField fld="0" hier="-1"/>
  </pageFields>
  <formats count="1684">
    <format dxfId="1687">
      <pivotArea type="all" dataOnly="0" outline="0" fieldPosition="0"/>
    </format>
    <format dxfId="1688">
      <pivotArea field="7" type="button" dataOnly="0" labelOnly="1" outline="0" axis="axisRow" fieldPosition="5"/>
    </format>
    <format dxfId="1689">
      <pivotArea field="7" type="button" dataOnly="0" labelOnly="1" outline="0" axis="axisRow" fieldPosition="5"/>
    </format>
    <format dxfId="1690">
      <pivotArea type="all" dataOnly="0" outline="0" fieldPosition="0"/>
    </format>
    <format dxfId="1691">
      <pivotArea dataOnly="0" labelOnly="1" outline="0" axis="axisValues" fieldPosition="0"/>
    </format>
    <format dxfId="1692">
      <pivotArea grandRow="1" outline="0" collapsedLevelsAreSubtotals="1" fieldPosition="0"/>
    </format>
    <format dxfId="1693">
      <pivotArea dataOnly="0" labelOnly="1" grandRow="1" outline="0" fieldPosition="0"/>
    </format>
    <format dxfId="1694">
      <pivotArea outline="0" collapsedLevelsAreSubtotals="1" fieldPosition="0"/>
    </format>
    <format dxfId="1695">
      <pivotArea outline="0" fieldPosition="0">
        <references count="1">
          <reference field="4" count="1" selected="0" defaultSubtotal="1">
            <x v="1"/>
          </reference>
        </references>
      </pivotArea>
    </format>
    <format dxfId="1696">
      <pivotArea outline="0" fieldPosition="0">
        <references count="3">
          <reference field="2" count="1" selected="0" defaultSubtotal="1">
            <x v="6"/>
          </reference>
          <reference field="4" count="1" selected="0">
            <x v="2"/>
          </reference>
          <reference field="5" count="1" selected="0">
            <x v="41"/>
          </reference>
        </references>
      </pivotArea>
    </format>
    <format dxfId="1697">
      <pivotArea dataOnly="0" labelOnly="1" outline="0" fieldPosition="0">
        <references count="1">
          <reference field="4" count="1">
            <x v="2"/>
          </reference>
        </references>
      </pivotArea>
    </format>
    <format dxfId="1698">
      <pivotArea dataOnly="0" labelOnly="1" outline="0" fieldPosition="0">
        <references count="1">
          <reference field="4" count="1" defaultSubtotal="1">
            <x v="1"/>
          </reference>
        </references>
      </pivotArea>
    </format>
    <format dxfId="1699">
      <pivotArea dataOnly="0" labelOnly="1" outline="0" fieldPosition="0">
        <references count="2">
          <reference field="4" count="1" selected="0">
            <x v="2"/>
          </reference>
          <reference field="5" count="1">
            <x v="41"/>
          </reference>
        </references>
      </pivotArea>
    </format>
    <format dxfId="1700">
      <pivotArea dataOnly="0" labelOnly="1" outline="0" fieldPosition="0">
        <references count="3">
          <reference field="2" count="1">
            <x v="6"/>
          </reference>
          <reference field="4" count="1" selected="0">
            <x v="2"/>
          </reference>
          <reference field="5" count="1" selected="0">
            <x v="41"/>
          </reference>
        </references>
      </pivotArea>
    </format>
    <format dxfId="1701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2"/>
          </reference>
          <reference field="5" count="1" selected="0">
            <x v="41"/>
          </reference>
        </references>
      </pivotArea>
    </format>
    <format dxfId="1702">
      <pivotArea outline="0" fieldPosition="0">
        <references count="1">
          <reference field="4" count="1" selected="0" defaultSubtotal="1">
            <x v="3"/>
          </reference>
        </references>
      </pivotArea>
    </format>
    <format dxfId="1703">
      <pivotArea outline="0" fieldPosition="0">
        <references count="3">
          <reference field="2" count="1" selected="0" defaultSubtotal="1">
            <x v="14"/>
          </reference>
          <reference field="4" count="1" selected="0">
            <x v="4"/>
          </reference>
          <reference field="5" count="1" selected="0">
            <x v="28"/>
          </reference>
        </references>
      </pivotArea>
    </format>
    <format dxfId="1704">
      <pivotArea dataOnly="0" labelOnly="1" outline="0" fieldPosition="0">
        <references count="1">
          <reference field="4" count="1">
            <x v="4"/>
          </reference>
        </references>
      </pivotArea>
    </format>
    <format dxfId="1705">
      <pivotArea dataOnly="0" labelOnly="1" outline="0" fieldPosition="0">
        <references count="1">
          <reference field="4" count="1" defaultSubtotal="1">
            <x v="3"/>
          </reference>
        </references>
      </pivotArea>
    </format>
    <format dxfId="1706">
      <pivotArea dataOnly="0" labelOnly="1" outline="0" fieldPosition="0">
        <references count="2">
          <reference field="4" count="1" selected="0">
            <x v="4"/>
          </reference>
          <reference field="5" count="1">
            <x v="28"/>
          </reference>
        </references>
      </pivotArea>
    </format>
    <format dxfId="1707">
      <pivotArea dataOnly="0" labelOnly="1" outline="0" fieldPosition="0">
        <references count="3">
          <reference field="2" count="1">
            <x v="14"/>
          </reference>
          <reference field="4" count="1" selected="0">
            <x v="4"/>
          </reference>
          <reference field="5" count="1" selected="0">
            <x v="28"/>
          </reference>
        </references>
      </pivotArea>
    </format>
    <format dxfId="1708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4"/>
          </reference>
          <reference field="5" count="1" selected="0">
            <x v="28"/>
          </reference>
        </references>
      </pivotArea>
    </format>
    <format dxfId="1709">
      <pivotArea outline="0" fieldPosition="0">
        <references count="1">
          <reference field="4" count="1" selected="0" defaultSubtotal="1">
            <x v="5"/>
          </reference>
        </references>
      </pivotArea>
    </format>
    <format dxfId="1710">
      <pivotArea outline="0" fieldPosition="0">
        <references count="3">
          <reference field="2" count="1" selected="0" defaultSubtotal="1">
            <x v="14"/>
          </reference>
          <reference field="4" count="1" selected="0">
            <x v="6"/>
          </reference>
          <reference field="5" count="1" selected="0">
            <x v="9"/>
          </reference>
        </references>
      </pivotArea>
    </format>
    <format dxfId="1711">
      <pivotArea dataOnly="0" labelOnly="1" outline="0" fieldPosition="0">
        <references count="1">
          <reference field="4" count="1">
            <x v="6"/>
          </reference>
        </references>
      </pivotArea>
    </format>
    <format dxfId="1712">
      <pivotArea dataOnly="0" labelOnly="1" outline="0" fieldPosition="0">
        <references count="1">
          <reference field="4" count="1" defaultSubtotal="1">
            <x v="5"/>
          </reference>
        </references>
      </pivotArea>
    </format>
    <format dxfId="1713">
      <pivotArea dataOnly="0" labelOnly="1" outline="0" fieldPosition="0">
        <references count="2">
          <reference field="4" count="1" selected="0">
            <x v="6"/>
          </reference>
          <reference field="5" count="1">
            <x v="9"/>
          </reference>
        </references>
      </pivotArea>
    </format>
    <format dxfId="1714">
      <pivotArea dataOnly="0" labelOnly="1" outline="0" fieldPosition="0">
        <references count="3">
          <reference field="2" count="1">
            <x v="14"/>
          </reference>
          <reference field="4" count="1" selected="0">
            <x v="6"/>
          </reference>
          <reference field="5" count="1" selected="0">
            <x v="9"/>
          </reference>
        </references>
      </pivotArea>
    </format>
    <format dxfId="1715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6"/>
          </reference>
          <reference field="5" count="1" selected="0">
            <x v="9"/>
          </reference>
        </references>
      </pivotArea>
    </format>
    <format dxfId="1716">
      <pivotArea outline="0" fieldPosition="0">
        <references count="1">
          <reference field="4" count="1" selected="0" defaultSubtotal="1">
            <x v="7"/>
          </reference>
        </references>
      </pivotArea>
    </format>
    <format dxfId="1717">
      <pivotArea outline="0" fieldPosition="0">
        <references count="3">
          <reference field="2" count="1" selected="0" defaultSubtotal="1">
            <x v="8"/>
          </reference>
          <reference field="4" count="1" selected="0">
            <x v="8"/>
          </reference>
          <reference field="5" count="1" selected="0">
            <x v="5"/>
          </reference>
        </references>
      </pivotArea>
    </format>
    <format dxfId="1718">
      <pivotArea dataOnly="0" labelOnly="1" outline="0" fieldPosition="0">
        <references count="1">
          <reference field="4" count="1">
            <x v="8"/>
          </reference>
        </references>
      </pivotArea>
    </format>
    <format dxfId="1719">
      <pivotArea dataOnly="0" labelOnly="1" outline="0" fieldPosition="0">
        <references count="1">
          <reference field="4" count="1" defaultSubtotal="1">
            <x v="7"/>
          </reference>
        </references>
      </pivotArea>
    </format>
    <format dxfId="1720">
      <pivotArea dataOnly="0" labelOnly="1" outline="0" fieldPosition="0">
        <references count="2">
          <reference field="4" count="1" selected="0">
            <x v="8"/>
          </reference>
          <reference field="5" count="1">
            <x v="5"/>
          </reference>
        </references>
      </pivotArea>
    </format>
    <format dxfId="1721">
      <pivotArea dataOnly="0" labelOnly="1" outline="0" fieldPosition="0">
        <references count="3">
          <reference field="2" count="1">
            <x v="8"/>
          </reference>
          <reference field="4" count="1" selected="0">
            <x v="8"/>
          </reference>
          <reference field="5" count="1" selected="0">
            <x v="5"/>
          </reference>
        </references>
      </pivotArea>
    </format>
    <format dxfId="1722">
      <pivotArea dataOnly="0" labelOnly="1" outline="0" fieldPosition="0">
        <references count="3">
          <reference field="2" count="1" defaultSubtotal="1">
            <x v="8"/>
          </reference>
          <reference field="4" count="1" selected="0">
            <x v="8"/>
          </reference>
          <reference field="5" count="1" selected="0">
            <x v="5"/>
          </reference>
        </references>
      </pivotArea>
    </format>
    <format dxfId="1723">
      <pivotArea outline="0" fieldPosition="0">
        <references count="1">
          <reference field="4" count="1" selected="0" defaultSubtotal="1">
            <x v="9"/>
          </reference>
        </references>
      </pivotArea>
    </format>
    <format dxfId="1724">
      <pivotArea outline="0" fieldPosition="0">
        <references count="3">
          <reference field="2" count="1" selected="0" defaultSubtotal="1">
            <x v="5"/>
          </reference>
          <reference field="4" count="1" selected="0">
            <x v="10"/>
          </reference>
          <reference field="5" count="2" selected="0">
            <x v="108"/>
            <x v="109"/>
          </reference>
        </references>
      </pivotArea>
    </format>
    <format dxfId="1725">
      <pivotArea dataOnly="0" labelOnly="1" outline="0" fieldPosition="0">
        <references count="1">
          <reference field="4" count="1">
            <x v="10"/>
          </reference>
        </references>
      </pivotArea>
    </format>
    <format dxfId="1726">
      <pivotArea dataOnly="0" labelOnly="1" outline="0" fieldPosition="0">
        <references count="1">
          <reference field="4" count="1" defaultSubtotal="1">
            <x v="9"/>
          </reference>
        </references>
      </pivotArea>
    </format>
    <format dxfId="1727">
      <pivotArea dataOnly="0" labelOnly="1" outline="0" fieldPosition="0">
        <references count="2">
          <reference field="4" count="1" selected="0">
            <x v="10"/>
          </reference>
          <reference field="5" count="2">
            <x v="108"/>
            <x v="109"/>
          </reference>
        </references>
      </pivotArea>
    </format>
    <format dxfId="1728">
      <pivotArea dataOnly="0" labelOnly="1" outline="0" fieldPosition="0">
        <references count="3">
          <reference field="2" count="1">
            <x v="5"/>
          </reference>
          <reference field="4" count="1" selected="0">
            <x v="10"/>
          </reference>
          <reference field="5" count="1" selected="0">
            <x v="108"/>
          </reference>
        </references>
      </pivotArea>
    </format>
    <format dxfId="1729">
      <pivotArea dataOnly="0" labelOnly="1" outline="0" fieldPosition="0">
        <references count="3">
          <reference field="2" count="1" defaultSubtotal="1">
            <x v="5"/>
          </reference>
          <reference field="4" count="1" selected="0">
            <x v="10"/>
          </reference>
          <reference field="5" count="1" selected="0">
            <x v="108"/>
          </reference>
        </references>
      </pivotArea>
    </format>
    <format dxfId="1730">
      <pivotArea dataOnly="0" labelOnly="1" outline="0" fieldPosition="0">
        <references count="3">
          <reference field="2" count="1">
            <x v="5"/>
          </reference>
          <reference field="4" count="1" selected="0">
            <x v="10"/>
          </reference>
          <reference field="5" count="1" selected="0">
            <x v="109"/>
          </reference>
        </references>
      </pivotArea>
    </format>
    <format dxfId="1731">
      <pivotArea dataOnly="0" labelOnly="1" outline="0" fieldPosition="0">
        <references count="3">
          <reference field="2" count="1" defaultSubtotal="1">
            <x v="5"/>
          </reference>
          <reference field="4" count="1" selected="0">
            <x v="10"/>
          </reference>
          <reference field="5" count="1" selected="0">
            <x v="109"/>
          </reference>
        </references>
      </pivotArea>
    </format>
    <format dxfId="1732">
      <pivotArea outline="0" fieldPosition="0">
        <references count="1">
          <reference field="4" count="1" selected="0" defaultSubtotal="1">
            <x v="11"/>
          </reference>
        </references>
      </pivotArea>
    </format>
    <format dxfId="1733">
      <pivotArea outline="0" fieldPosition="0">
        <references count="3">
          <reference field="2" count="1" selected="0" defaultSubtotal="1">
            <x v="13"/>
          </reference>
          <reference field="4" count="1" selected="0">
            <x v="12"/>
          </reference>
          <reference field="5" count="2" selected="0">
            <x v="75"/>
            <x v="76"/>
          </reference>
        </references>
      </pivotArea>
    </format>
    <format dxfId="1734">
      <pivotArea dataOnly="0" labelOnly="1" outline="0" fieldPosition="0">
        <references count="1">
          <reference field="4" count="1">
            <x v="12"/>
          </reference>
        </references>
      </pivotArea>
    </format>
    <format dxfId="1735">
      <pivotArea dataOnly="0" labelOnly="1" outline="0" fieldPosition="0">
        <references count="1">
          <reference field="4" count="1" defaultSubtotal="1">
            <x v="11"/>
          </reference>
        </references>
      </pivotArea>
    </format>
    <format dxfId="1736">
      <pivotArea dataOnly="0" labelOnly="1" outline="0" fieldPosition="0">
        <references count="2">
          <reference field="4" count="1" selected="0">
            <x v="12"/>
          </reference>
          <reference field="5" count="2">
            <x v="75"/>
            <x v="76"/>
          </reference>
        </references>
      </pivotArea>
    </format>
    <format dxfId="1737">
      <pivotArea dataOnly="0" labelOnly="1" outline="0" fieldPosition="0">
        <references count="3">
          <reference field="2" count="1">
            <x v="13"/>
          </reference>
          <reference field="4" count="1" selected="0">
            <x v="12"/>
          </reference>
          <reference field="5" count="1" selected="0">
            <x v="75"/>
          </reference>
        </references>
      </pivotArea>
    </format>
    <format dxfId="1738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12"/>
          </reference>
          <reference field="5" count="1" selected="0">
            <x v="75"/>
          </reference>
        </references>
      </pivotArea>
    </format>
    <format dxfId="1739">
      <pivotArea dataOnly="0" labelOnly="1" outline="0" fieldPosition="0">
        <references count="3">
          <reference field="2" count="1">
            <x v="13"/>
          </reference>
          <reference field="4" count="1" selected="0">
            <x v="12"/>
          </reference>
          <reference field="5" count="1" selected="0">
            <x v="76"/>
          </reference>
        </references>
      </pivotArea>
    </format>
    <format dxfId="1740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12"/>
          </reference>
          <reference field="5" count="1" selected="0">
            <x v="76"/>
          </reference>
        </references>
      </pivotArea>
    </format>
    <format dxfId="1741">
      <pivotArea outline="0" fieldPosition="0">
        <references count="1">
          <reference field="4" count="1" selected="0" defaultSubtotal="1">
            <x v="13"/>
          </reference>
        </references>
      </pivotArea>
    </format>
    <format dxfId="1742">
      <pivotArea outline="0" fieldPosition="0">
        <references count="3">
          <reference field="2" count="1" selected="0" defaultSubtotal="1">
            <x v="3"/>
          </reference>
          <reference field="4" count="1" selected="0">
            <x v="14"/>
          </reference>
          <reference field="5" count="1" selected="0">
            <x v="98"/>
          </reference>
        </references>
      </pivotArea>
    </format>
    <format dxfId="1743">
      <pivotArea dataOnly="0" labelOnly="1" outline="0" fieldPosition="0">
        <references count="1">
          <reference field="4" count="1">
            <x v="14"/>
          </reference>
        </references>
      </pivotArea>
    </format>
    <format dxfId="1744">
      <pivotArea dataOnly="0" labelOnly="1" outline="0" fieldPosition="0">
        <references count="1">
          <reference field="4" count="1" defaultSubtotal="1">
            <x v="13"/>
          </reference>
        </references>
      </pivotArea>
    </format>
    <format dxfId="1745">
      <pivotArea dataOnly="0" labelOnly="1" outline="0" fieldPosition="0">
        <references count="2">
          <reference field="4" count="1" selected="0">
            <x v="14"/>
          </reference>
          <reference field="5" count="1">
            <x v="98"/>
          </reference>
        </references>
      </pivotArea>
    </format>
    <format dxfId="1746">
      <pivotArea dataOnly="0" labelOnly="1" outline="0" fieldPosition="0">
        <references count="3">
          <reference field="2" count="1">
            <x v="3"/>
          </reference>
          <reference field="4" count="1" selected="0">
            <x v="14"/>
          </reference>
          <reference field="5" count="1" selected="0">
            <x v="98"/>
          </reference>
        </references>
      </pivotArea>
    </format>
    <format dxfId="1747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14"/>
          </reference>
          <reference field="5" count="1" selected="0">
            <x v="98"/>
          </reference>
        </references>
      </pivotArea>
    </format>
    <format dxfId="1748">
      <pivotArea outline="0" fieldPosition="0">
        <references count="1">
          <reference field="4" count="1" selected="0" defaultSubtotal="1">
            <x v="15"/>
          </reference>
        </references>
      </pivotArea>
    </format>
    <format dxfId="1749">
      <pivotArea outline="0" fieldPosition="0">
        <references count="3">
          <reference field="2" count="1" selected="0" defaultSubtotal="1">
            <x v="13"/>
          </reference>
          <reference field="4" count="1" selected="0">
            <x v="16"/>
          </reference>
          <reference field="5" count="1" selected="0">
            <x v="78"/>
          </reference>
        </references>
      </pivotArea>
    </format>
    <format dxfId="1750">
      <pivotArea dataOnly="0" labelOnly="1" outline="0" fieldPosition="0">
        <references count="1">
          <reference field="4" count="1">
            <x v="16"/>
          </reference>
        </references>
      </pivotArea>
    </format>
    <format dxfId="1751">
      <pivotArea dataOnly="0" labelOnly="1" outline="0" fieldPosition="0">
        <references count="1">
          <reference field="4" count="1" defaultSubtotal="1">
            <x v="15"/>
          </reference>
        </references>
      </pivotArea>
    </format>
    <format dxfId="1752">
      <pivotArea dataOnly="0" labelOnly="1" outline="0" fieldPosition="0">
        <references count="2">
          <reference field="4" count="1" selected="0">
            <x v="16"/>
          </reference>
          <reference field="5" count="1">
            <x v="78"/>
          </reference>
        </references>
      </pivotArea>
    </format>
    <format dxfId="1753">
      <pivotArea dataOnly="0" labelOnly="1" outline="0" fieldPosition="0">
        <references count="3">
          <reference field="2" count="1">
            <x v="13"/>
          </reference>
          <reference field="4" count="1" selected="0">
            <x v="16"/>
          </reference>
          <reference field="5" count="1" selected="0">
            <x v="78"/>
          </reference>
        </references>
      </pivotArea>
    </format>
    <format dxfId="1754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16"/>
          </reference>
          <reference field="5" count="1" selected="0">
            <x v="78"/>
          </reference>
        </references>
      </pivotArea>
    </format>
    <format dxfId="1755">
      <pivotArea outline="0" fieldPosition="0">
        <references count="1">
          <reference field="4" count="1" selected="0" defaultSubtotal="1">
            <x v="17"/>
          </reference>
        </references>
      </pivotArea>
    </format>
    <format dxfId="1756">
      <pivotArea outline="0" fieldPosition="0">
        <references count="3">
          <reference field="2" count="1" selected="0" defaultSubtotal="1">
            <x v="16"/>
          </reference>
          <reference field="4" count="1" selected="0">
            <x v="18"/>
          </reference>
          <reference field="5" count="1" selected="0">
            <x v="17"/>
          </reference>
        </references>
      </pivotArea>
    </format>
    <format dxfId="1757">
      <pivotArea dataOnly="0" labelOnly="1" outline="0" fieldPosition="0">
        <references count="1">
          <reference field="4" count="1">
            <x v="18"/>
          </reference>
        </references>
      </pivotArea>
    </format>
    <format dxfId="1758">
      <pivotArea dataOnly="0" labelOnly="1" outline="0" fieldPosition="0">
        <references count="1">
          <reference field="4" count="1" defaultSubtotal="1">
            <x v="17"/>
          </reference>
        </references>
      </pivotArea>
    </format>
    <format dxfId="1759">
      <pivotArea dataOnly="0" labelOnly="1" outline="0" fieldPosition="0">
        <references count="2">
          <reference field="4" count="1" selected="0">
            <x v="18"/>
          </reference>
          <reference field="5" count="1">
            <x v="17"/>
          </reference>
        </references>
      </pivotArea>
    </format>
    <format dxfId="1760">
      <pivotArea dataOnly="0" labelOnly="1" outline="0" fieldPosition="0">
        <references count="3">
          <reference field="2" count="1">
            <x v="16"/>
          </reference>
          <reference field="4" count="1" selected="0">
            <x v="18"/>
          </reference>
          <reference field="5" count="1" selected="0">
            <x v="17"/>
          </reference>
        </references>
      </pivotArea>
    </format>
    <format dxfId="176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8"/>
          </reference>
          <reference field="5" count="1" selected="0">
            <x v="17"/>
          </reference>
        </references>
      </pivotArea>
    </format>
    <format dxfId="1762">
      <pivotArea outline="0" fieldPosition="0">
        <references count="1">
          <reference field="4" count="1" selected="0" defaultSubtotal="1">
            <x v="19"/>
          </reference>
        </references>
      </pivotArea>
    </format>
    <format dxfId="1763">
      <pivotArea outline="0" fieldPosition="0">
        <references count="3">
          <reference field="2" count="1" selected="0" defaultSubtotal="1">
            <x v="3"/>
          </reference>
          <reference field="4" count="1" selected="0">
            <x v="20"/>
          </reference>
          <reference field="5" count="1" selected="0">
            <x v="99"/>
          </reference>
        </references>
      </pivotArea>
    </format>
    <format dxfId="1764">
      <pivotArea dataOnly="0" labelOnly="1" outline="0" fieldPosition="0">
        <references count="1">
          <reference field="4" count="1">
            <x v="20"/>
          </reference>
        </references>
      </pivotArea>
    </format>
    <format dxfId="1765">
      <pivotArea dataOnly="0" labelOnly="1" outline="0" fieldPosition="0">
        <references count="1">
          <reference field="4" count="1" defaultSubtotal="1">
            <x v="19"/>
          </reference>
        </references>
      </pivotArea>
    </format>
    <format dxfId="1766">
      <pivotArea dataOnly="0" labelOnly="1" outline="0" fieldPosition="0">
        <references count="2">
          <reference field="4" count="1" selected="0">
            <x v="20"/>
          </reference>
          <reference field="5" count="1">
            <x v="99"/>
          </reference>
        </references>
      </pivotArea>
    </format>
    <format dxfId="1767">
      <pivotArea dataOnly="0" labelOnly="1" outline="0" fieldPosition="0">
        <references count="3">
          <reference field="2" count="1">
            <x v="3"/>
          </reference>
          <reference field="4" count="1" selected="0">
            <x v="20"/>
          </reference>
          <reference field="5" count="1" selected="0">
            <x v="99"/>
          </reference>
        </references>
      </pivotArea>
    </format>
    <format dxfId="1768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20"/>
          </reference>
          <reference field="5" count="1" selected="0">
            <x v="99"/>
          </reference>
        </references>
      </pivotArea>
    </format>
    <format dxfId="1769">
      <pivotArea outline="0" fieldPosition="0">
        <references count="1">
          <reference field="4" count="1" selected="0" defaultSubtotal="1">
            <x v="21"/>
          </reference>
        </references>
      </pivotArea>
    </format>
    <format dxfId="1770">
      <pivotArea outline="0" fieldPosition="0">
        <references count="3">
          <reference field="2" count="1" selected="0" defaultSubtotal="1">
            <x v="16"/>
          </reference>
          <reference field="4" count="1" selected="0">
            <x v="22"/>
          </reference>
          <reference field="5" count="1" selected="0">
            <x v="118"/>
          </reference>
        </references>
      </pivotArea>
    </format>
    <format dxfId="1771">
      <pivotArea dataOnly="0" labelOnly="1" outline="0" fieldPosition="0">
        <references count="1">
          <reference field="4" count="1">
            <x v="22"/>
          </reference>
        </references>
      </pivotArea>
    </format>
    <format dxfId="1772">
      <pivotArea dataOnly="0" labelOnly="1" outline="0" fieldPosition="0">
        <references count="1">
          <reference field="4" count="1" defaultSubtotal="1">
            <x v="21"/>
          </reference>
        </references>
      </pivotArea>
    </format>
    <format dxfId="1773">
      <pivotArea dataOnly="0" labelOnly="1" outline="0" fieldPosition="0">
        <references count="2">
          <reference field="4" count="1" selected="0">
            <x v="22"/>
          </reference>
          <reference field="5" count="1">
            <x v="118"/>
          </reference>
        </references>
      </pivotArea>
    </format>
    <format dxfId="1774">
      <pivotArea dataOnly="0" labelOnly="1" outline="0" fieldPosition="0">
        <references count="3">
          <reference field="2" count="1">
            <x v="16"/>
          </reference>
          <reference field="4" count="1" selected="0">
            <x v="22"/>
          </reference>
          <reference field="5" count="1" selected="0">
            <x v="118"/>
          </reference>
        </references>
      </pivotArea>
    </format>
    <format dxfId="1775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22"/>
          </reference>
          <reference field="5" count="1" selected="0">
            <x v="118"/>
          </reference>
        </references>
      </pivotArea>
    </format>
    <format dxfId="1776">
      <pivotArea outline="0" fieldPosition="0">
        <references count="1">
          <reference field="4" count="1" selected="0" defaultSubtotal="1">
            <x v="23"/>
          </reference>
        </references>
      </pivotArea>
    </format>
    <format dxfId="1777">
      <pivotArea outline="0" fieldPosition="0">
        <references count="3">
          <reference field="2" count="1" selected="0" defaultSubtotal="1">
            <x v="14"/>
          </reference>
          <reference field="4" count="1" selected="0">
            <x v="24"/>
          </reference>
          <reference field="5" count="1" selected="0">
            <x v="57"/>
          </reference>
        </references>
      </pivotArea>
    </format>
    <format dxfId="1778">
      <pivotArea dataOnly="0" labelOnly="1" outline="0" fieldPosition="0">
        <references count="1">
          <reference field="4" count="1">
            <x v="24"/>
          </reference>
        </references>
      </pivotArea>
    </format>
    <format dxfId="1779">
      <pivotArea dataOnly="0" labelOnly="1" outline="0" fieldPosition="0">
        <references count="1">
          <reference field="4" count="1" defaultSubtotal="1">
            <x v="23"/>
          </reference>
        </references>
      </pivotArea>
    </format>
    <format dxfId="1780">
      <pivotArea dataOnly="0" labelOnly="1" outline="0" fieldPosition="0">
        <references count="2">
          <reference field="4" count="1" selected="0">
            <x v="24"/>
          </reference>
          <reference field="5" count="1">
            <x v="57"/>
          </reference>
        </references>
      </pivotArea>
    </format>
    <format dxfId="1781">
      <pivotArea dataOnly="0" labelOnly="1" outline="0" fieldPosition="0">
        <references count="3">
          <reference field="2" count="1">
            <x v="14"/>
          </reference>
          <reference field="4" count="1" selected="0">
            <x v="24"/>
          </reference>
          <reference field="5" count="1" selected="0">
            <x v="57"/>
          </reference>
        </references>
      </pivotArea>
    </format>
    <format dxfId="1782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24"/>
          </reference>
          <reference field="5" count="1" selected="0">
            <x v="57"/>
          </reference>
        </references>
      </pivotArea>
    </format>
    <format dxfId="1783">
      <pivotArea outline="0" fieldPosition="0">
        <references count="1">
          <reference field="4" count="1" selected="0" defaultSubtotal="1">
            <x v="25"/>
          </reference>
        </references>
      </pivotArea>
    </format>
    <format dxfId="1784">
      <pivotArea outline="0" fieldPosition="0">
        <references count="3">
          <reference field="2" count="3" selected="0" defaultSubtotal="1">
            <x v="10"/>
            <x v="13"/>
            <x v="16"/>
          </reference>
          <reference field="4" count="1" selected="0">
            <x v="26"/>
          </reference>
          <reference field="5" count="3" selected="0">
            <x v="11"/>
            <x v="21"/>
            <x v="80"/>
          </reference>
        </references>
      </pivotArea>
    </format>
    <format dxfId="1785">
      <pivotArea dataOnly="0" labelOnly="1" outline="0" fieldPosition="0">
        <references count="1">
          <reference field="4" count="1">
            <x v="26"/>
          </reference>
        </references>
      </pivotArea>
    </format>
    <format dxfId="1786">
      <pivotArea dataOnly="0" labelOnly="1" outline="0" fieldPosition="0">
        <references count="1">
          <reference field="4" count="1" defaultSubtotal="1">
            <x v="25"/>
          </reference>
        </references>
      </pivotArea>
    </format>
    <format dxfId="1787">
      <pivotArea dataOnly="0" labelOnly="1" outline="0" fieldPosition="0">
        <references count="2">
          <reference field="4" count="1" selected="0">
            <x v="26"/>
          </reference>
          <reference field="5" count="3">
            <x v="11"/>
            <x v="21"/>
            <x v="80"/>
          </reference>
        </references>
      </pivotArea>
    </format>
    <format dxfId="1788">
      <pivotArea dataOnly="0" labelOnly="1" outline="0" fieldPosition="0">
        <references count="3">
          <reference field="2" count="1">
            <x v="10"/>
          </reference>
          <reference field="4" count="1" selected="0">
            <x v="26"/>
          </reference>
          <reference field="5" count="1" selected="0">
            <x v="11"/>
          </reference>
        </references>
      </pivotArea>
    </format>
    <format dxfId="1789">
      <pivotArea dataOnly="0" labelOnly="1" outline="0" fieldPosition="0">
        <references count="3">
          <reference field="2" count="1" defaultSubtotal="1">
            <x v="10"/>
          </reference>
          <reference field="4" count="1" selected="0">
            <x v="26"/>
          </reference>
          <reference field="5" count="1" selected="0">
            <x v="11"/>
          </reference>
        </references>
      </pivotArea>
    </format>
    <format dxfId="1790">
      <pivotArea dataOnly="0" labelOnly="1" outline="0" fieldPosition="0">
        <references count="3">
          <reference field="2" count="1">
            <x v="16"/>
          </reference>
          <reference field="4" count="1" selected="0">
            <x v="26"/>
          </reference>
          <reference field="5" count="1" selected="0">
            <x v="21"/>
          </reference>
        </references>
      </pivotArea>
    </format>
    <format dxfId="179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26"/>
          </reference>
          <reference field="5" count="1" selected="0">
            <x v="21"/>
          </reference>
        </references>
      </pivotArea>
    </format>
    <format dxfId="1792">
      <pivotArea dataOnly="0" labelOnly="1" outline="0" fieldPosition="0">
        <references count="3">
          <reference field="2" count="1">
            <x v="13"/>
          </reference>
          <reference field="4" count="1" selected="0">
            <x v="26"/>
          </reference>
          <reference field="5" count="1" selected="0">
            <x v="80"/>
          </reference>
        </references>
      </pivotArea>
    </format>
    <format dxfId="1793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26"/>
          </reference>
          <reference field="5" count="1" selected="0">
            <x v="80"/>
          </reference>
        </references>
      </pivotArea>
    </format>
    <format dxfId="1794">
      <pivotArea outline="0" fieldPosition="0">
        <references count="1">
          <reference field="4" count="1" selected="0" defaultSubtotal="1">
            <x v="27"/>
          </reference>
        </references>
      </pivotArea>
    </format>
    <format dxfId="1795">
      <pivotArea outline="0" fieldPosition="0">
        <references count="3">
          <reference field="2" count="1" selected="0" defaultSubtotal="1">
            <x v="13"/>
          </reference>
          <reference field="4" count="1" selected="0">
            <x v="28"/>
          </reference>
          <reference field="5" count="1" selected="0">
            <x v="74"/>
          </reference>
        </references>
      </pivotArea>
    </format>
    <format dxfId="1796">
      <pivotArea dataOnly="0" labelOnly="1" outline="0" fieldPosition="0">
        <references count="1">
          <reference field="4" count="1">
            <x v="28"/>
          </reference>
        </references>
      </pivotArea>
    </format>
    <format dxfId="1797">
      <pivotArea dataOnly="0" labelOnly="1" outline="0" fieldPosition="0">
        <references count="1">
          <reference field="4" count="1" defaultSubtotal="1">
            <x v="27"/>
          </reference>
        </references>
      </pivotArea>
    </format>
    <format dxfId="1798">
      <pivotArea dataOnly="0" labelOnly="1" outline="0" fieldPosition="0">
        <references count="2">
          <reference field="4" count="1" selected="0">
            <x v="28"/>
          </reference>
          <reference field="5" count="1">
            <x v="74"/>
          </reference>
        </references>
      </pivotArea>
    </format>
    <format dxfId="1799">
      <pivotArea dataOnly="0" labelOnly="1" outline="0" fieldPosition="0">
        <references count="3">
          <reference field="2" count="1">
            <x v="13"/>
          </reference>
          <reference field="4" count="1" selected="0">
            <x v="28"/>
          </reference>
          <reference field="5" count="1" selected="0">
            <x v="74"/>
          </reference>
        </references>
      </pivotArea>
    </format>
    <format dxfId="1800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28"/>
          </reference>
          <reference field="5" count="1" selected="0">
            <x v="74"/>
          </reference>
        </references>
      </pivotArea>
    </format>
    <format dxfId="1801">
      <pivotArea outline="0" fieldPosition="0">
        <references count="1">
          <reference field="4" count="1" selected="0" defaultSubtotal="1">
            <x v="29"/>
          </reference>
        </references>
      </pivotArea>
    </format>
    <format dxfId="1802">
      <pivotArea outline="0" fieldPosition="0">
        <references count="3">
          <reference field="2" count="1" selected="0" defaultSubtotal="1">
            <x v="14"/>
          </reference>
          <reference field="4" count="1" selected="0">
            <x v="30"/>
          </reference>
          <reference field="5" count="1" selected="0">
            <x v="62"/>
          </reference>
        </references>
      </pivotArea>
    </format>
    <format dxfId="1803">
      <pivotArea dataOnly="0" labelOnly="1" outline="0" fieldPosition="0">
        <references count="1">
          <reference field="4" count="1">
            <x v="30"/>
          </reference>
        </references>
      </pivotArea>
    </format>
    <format dxfId="1804">
      <pivotArea dataOnly="0" labelOnly="1" outline="0" fieldPosition="0">
        <references count="1">
          <reference field="4" count="1" defaultSubtotal="1">
            <x v="29"/>
          </reference>
        </references>
      </pivotArea>
    </format>
    <format dxfId="1805">
      <pivotArea dataOnly="0" labelOnly="1" outline="0" fieldPosition="0">
        <references count="2">
          <reference field="4" count="1" selected="0">
            <x v="30"/>
          </reference>
          <reference field="5" count="1">
            <x v="62"/>
          </reference>
        </references>
      </pivotArea>
    </format>
    <format dxfId="1806">
      <pivotArea dataOnly="0" labelOnly="1" outline="0" fieldPosition="0">
        <references count="3">
          <reference field="2" count="1">
            <x v="14"/>
          </reference>
          <reference field="4" count="1" selected="0">
            <x v="30"/>
          </reference>
          <reference field="5" count="1" selected="0">
            <x v="62"/>
          </reference>
        </references>
      </pivotArea>
    </format>
    <format dxfId="1807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30"/>
          </reference>
          <reference field="5" count="1" selected="0">
            <x v="62"/>
          </reference>
        </references>
      </pivotArea>
    </format>
    <format dxfId="1808">
      <pivotArea outline="0" fieldPosition="0">
        <references count="1">
          <reference field="4" count="1" selected="0" defaultSubtotal="1">
            <x v="31"/>
          </reference>
        </references>
      </pivotArea>
    </format>
    <format dxfId="1809">
      <pivotArea outline="0" fieldPosition="0">
        <references count="3">
          <reference field="2" count="1" selected="0" defaultSubtotal="1">
            <x v="16"/>
          </reference>
          <reference field="4" count="1" selected="0">
            <x v="32"/>
          </reference>
          <reference field="5" count="1" selected="0">
            <x v="61"/>
          </reference>
        </references>
      </pivotArea>
    </format>
    <format dxfId="1810">
      <pivotArea dataOnly="0" labelOnly="1" outline="0" fieldPosition="0">
        <references count="1">
          <reference field="4" count="1">
            <x v="32"/>
          </reference>
        </references>
      </pivotArea>
    </format>
    <format dxfId="1811">
      <pivotArea dataOnly="0" labelOnly="1" outline="0" fieldPosition="0">
        <references count="1">
          <reference field="4" count="1" defaultSubtotal="1">
            <x v="31"/>
          </reference>
        </references>
      </pivotArea>
    </format>
    <format dxfId="1812">
      <pivotArea dataOnly="0" labelOnly="1" outline="0" fieldPosition="0">
        <references count="2">
          <reference field="4" count="1" selected="0">
            <x v="32"/>
          </reference>
          <reference field="5" count="1">
            <x v="61"/>
          </reference>
        </references>
      </pivotArea>
    </format>
    <format dxfId="1813">
      <pivotArea dataOnly="0" labelOnly="1" outline="0" fieldPosition="0">
        <references count="3">
          <reference field="2" count="1">
            <x v="16"/>
          </reference>
          <reference field="4" count="1" selected="0">
            <x v="32"/>
          </reference>
          <reference field="5" count="1" selected="0">
            <x v="61"/>
          </reference>
        </references>
      </pivotArea>
    </format>
    <format dxfId="1814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32"/>
          </reference>
          <reference field="5" count="1" selected="0">
            <x v="61"/>
          </reference>
        </references>
      </pivotArea>
    </format>
    <format dxfId="1815">
      <pivotArea outline="0" fieldPosition="0">
        <references count="1">
          <reference field="4" count="1" selected="0" defaultSubtotal="1">
            <x v="33"/>
          </reference>
        </references>
      </pivotArea>
    </format>
    <format dxfId="1816">
      <pivotArea outline="0" fieldPosition="0">
        <references count="3">
          <reference field="2" count="1" selected="0" defaultSubtotal="1">
            <x v="16"/>
          </reference>
          <reference field="4" count="1" selected="0">
            <x v="34"/>
          </reference>
          <reference field="5" count="1" selected="0">
            <x v="23"/>
          </reference>
        </references>
      </pivotArea>
    </format>
    <format dxfId="1817">
      <pivotArea dataOnly="0" labelOnly="1" outline="0" fieldPosition="0">
        <references count="1">
          <reference field="4" count="1">
            <x v="34"/>
          </reference>
        </references>
      </pivotArea>
    </format>
    <format dxfId="1818">
      <pivotArea dataOnly="0" labelOnly="1" outline="0" fieldPosition="0">
        <references count="1">
          <reference field="4" count="1" defaultSubtotal="1">
            <x v="33"/>
          </reference>
        </references>
      </pivotArea>
    </format>
    <format dxfId="1819">
      <pivotArea dataOnly="0" labelOnly="1" outline="0" fieldPosition="0">
        <references count="2">
          <reference field="4" count="1" selected="0">
            <x v="34"/>
          </reference>
          <reference field="5" count="1">
            <x v="23"/>
          </reference>
        </references>
      </pivotArea>
    </format>
    <format dxfId="1820">
      <pivotArea dataOnly="0" labelOnly="1" outline="0" fieldPosition="0">
        <references count="3">
          <reference field="2" count="1">
            <x v="16"/>
          </reference>
          <reference field="4" count="1" selected="0">
            <x v="34"/>
          </reference>
          <reference field="5" count="1" selected="0">
            <x v="23"/>
          </reference>
        </references>
      </pivotArea>
    </format>
    <format dxfId="182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34"/>
          </reference>
          <reference field="5" count="1" selected="0">
            <x v="23"/>
          </reference>
        </references>
      </pivotArea>
    </format>
    <format dxfId="1822">
      <pivotArea outline="0" fieldPosition="0">
        <references count="1">
          <reference field="4" count="1" selected="0" defaultSubtotal="1">
            <x v="35"/>
          </reference>
        </references>
      </pivotArea>
    </format>
    <format dxfId="1823">
      <pivotArea outline="0" fieldPosition="0">
        <references count="3">
          <reference field="2" count="1" selected="0" defaultSubtotal="1">
            <x v="1"/>
          </reference>
          <reference field="4" count="1" selected="0">
            <x v="36"/>
          </reference>
          <reference field="5" count="1" selected="0">
            <x v="45"/>
          </reference>
        </references>
      </pivotArea>
    </format>
    <format dxfId="1824">
      <pivotArea dataOnly="0" labelOnly="1" outline="0" fieldPosition="0">
        <references count="1">
          <reference field="4" count="1">
            <x v="36"/>
          </reference>
        </references>
      </pivotArea>
    </format>
    <format dxfId="1825">
      <pivotArea dataOnly="0" labelOnly="1" outline="0" fieldPosition="0">
        <references count="1">
          <reference field="4" count="1" defaultSubtotal="1">
            <x v="35"/>
          </reference>
        </references>
      </pivotArea>
    </format>
    <format dxfId="1826">
      <pivotArea dataOnly="0" labelOnly="1" outline="0" fieldPosition="0">
        <references count="2">
          <reference field="4" count="1" selected="0">
            <x v="36"/>
          </reference>
          <reference field="5" count="1">
            <x v="45"/>
          </reference>
        </references>
      </pivotArea>
    </format>
    <format dxfId="1827">
      <pivotArea dataOnly="0" labelOnly="1" outline="0" fieldPosition="0">
        <references count="3">
          <reference field="2" count="1">
            <x v="1"/>
          </reference>
          <reference field="4" count="1" selected="0">
            <x v="36"/>
          </reference>
          <reference field="5" count="1" selected="0">
            <x v="45"/>
          </reference>
        </references>
      </pivotArea>
    </format>
    <format dxfId="1828">
      <pivotArea dataOnly="0" labelOnly="1" outline="0" fieldPosition="0">
        <references count="3">
          <reference field="2" count="1" defaultSubtotal="1">
            <x v="1"/>
          </reference>
          <reference field="4" count="1" selected="0">
            <x v="36"/>
          </reference>
          <reference field="5" count="1" selected="0">
            <x v="45"/>
          </reference>
        </references>
      </pivotArea>
    </format>
    <format dxfId="1829">
      <pivotArea outline="0" fieldPosition="0">
        <references count="1">
          <reference field="4" count="1" selected="0" defaultSubtotal="1">
            <x v="37"/>
          </reference>
        </references>
      </pivotArea>
    </format>
    <format dxfId="1830">
      <pivotArea outline="0" fieldPosition="0">
        <references count="3">
          <reference field="2" count="1" selected="0" defaultSubtotal="1">
            <x v="3"/>
          </reference>
          <reference field="4" count="1" selected="0">
            <x v="38"/>
          </reference>
          <reference field="5" count="1" selected="0">
            <x v="100"/>
          </reference>
        </references>
      </pivotArea>
    </format>
    <format dxfId="1831">
      <pivotArea dataOnly="0" labelOnly="1" outline="0" fieldPosition="0">
        <references count="1">
          <reference field="4" count="1">
            <x v="38"/>
          </reference>
        </references>
      </pivotArea>
    </format>
    <format dxfId="1832">
      <pivotArea dataOnly="0" labelOnly="1" outline="0" fieldPosition="0">
        <references count="1">
          <reference field="4" count="1" defaultSubtotal="1">
            <x v="37"/>
          </reference>
        </references>
      </pivotArea>
    </format>
    <format dxfId="1833">
      <pivotArea dataOnly="0" labelOnly="1" outline="0" fieldPosition="0">
        <references count="2">
          <reference field="4" count="1" selected="0">
            <x v="38"/>
          </reference>
          <reference field="5" count="1">
            <x v="100"/>
          </reference>
        </references>
      </pivotArea>
    </format>
    <format dxfId="1834">
      <pivotArea dataOnly="0" labelOnly="1" outline="0" fieldPosition="0">
        <references count="3">
          <reference field="2" count="1">
            <x v="3"/>
          </reference>
          <reference field="4" count="1" selected="0">
            <x v="38"/>
          </reference>
          <reference field="5" count="1" selected="0">
            <x v="100"/>
          </reference>
        </references>
      </pivotArea>
    </format>
    <format dxfId="1835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38"/>
          </reference>
          <reference field="5" count="1" selected="0">
            <x v="100"/>
          </reference>
        </references>
      </pivotArea>
    </format>
    <format dxfId="1836">
      <pivotArea outline="0" fieldPosition="0">
        <references count="1">
          <reference field="4" count="1" selected="0" defaultSubtotal="1">
            <x v="39"/>
          </reference>
        </references>
      </pivotArea>
    </format>
    <format dxfId="1837">
      <pivotArea outline="0" fieldPosition="0">
        <references count="3">
          <reference field="2" count="1" selected="0" defaultSubtotal="1">
            <x v="3"/>
          </reference>
          <reference field="4" count="1" selected="0">
            <x v="40"/>
          </reference>
          <reference field="5" count="1" selected="0">
            <x v="101"/>
          </reference>
        </references>
      </pivotArea>
    </format>
    <format dxfId="1838">
      <pivotArea dataOnly="0" labelOnly="1" outline="0" fieldPosition="0">
        <references count="1">
          <reference field="4" count="1">
            <x v="40"/>
          </reference>
        </references>
      </pivotArea>
    </format>
    <format dxfId="1839">
      <pivotArea dataOnly="0" labelOnly="1" outline="0" fieldPosition="0">
        <references count="1">
          <reference field="4" count="1" defaultSubtotal="1">
            <x v="39"/>
          </reference>
        </references>
      </pivotArea>
    </format>
    <format dxfId="1840">
      <pivotArea dataOnly="0" labelOnly="1" outline="0" fieldPosition="0">
        <references count="2">
          <reference field="4" count="1" selected="0">
            <x v="40"/>
          </reference>
          <reference field="5" count="1">
            <x v="101"/>
          </reference>
        </references>
      </pivotArea>
    </format>
    <format dxfId="1841">
      <pivotArea dataOnly="0" labelOnly="1" outline="0" fieldPosition="0">
        <references count="3">
          <reference field="2" count="1">
            <x v="3"/>
          </reference>
          <reference field="4" count="1" selected="0">
            <x v="40"/>
          </reference>
          <reference field="5" count="1" selected="0">
            <x v="101"/>
          </reference>
        </references>
      </pivotArea>
    </format>
    <format dxfId="1842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40"/>
          </reference>
          <reference field="5" count="1" selected="0">
            <x v="101"/>
          </reference>
        </references>
      </pivotArea>
    </format>
    <format dxfId="1843">
      <pivotArea outline="0" fieldPosition="0">
        <references count="1">
          <reference field="4" count="1" selected="0" defaultSubtotal="1">
            <x v="41"/>
          </reference>
        </references>
      </pivotArea>
    </format>
    <format dxfId="1844">
      <pivotArea outline="0" fieldPosition="0">
        <references count="3">
          <reference field="2" count="1" selected="0" defaultSubtotal="1">
            <x v="3"/>
          </reference>
          <reference field="4" count="1" selected="0">
            <x v="42"/>
          </reference>
          <reference field="5" count="1" selected="0">
            <x v="102"/>
          </reference>
        </references>
      </pivotArea>
    </format>
    <format dxfId="1845">
      <pivotArea dataOnly="0" labelOnly="1" outline="0" fieldPosition="0">
        <references count="1">
          <reference field="4" count="1">
            <x v="42"/>
          </reference>
        </references>
      </pivotArea>
    </format>
    <format dxfId="1846">
      <pivotArea dataOnly="0" labelOnly="1" outline="0" fieldPosition="0">
        <references count="1">
          <reference field="4" count="1" defaultSubtotal="1">
            <x v="41"/>
          </reference>
        </references>
      </pivotArea>
    </format>
    <format dxfId="1847">
      <pivotArea dataOnly="0" labelOnly="1" outline="0" fieldPosition="0">
        <references count="2">
          <reference field="4" count="1" selected="0">
            <x v="42"/>
          </reference>
          <reference field="5" count="1">
            <x v="102"/>
          </reference>
        </references>
      </pivotArea>
    </format>
    <format dxfId="1848">
      <pivotArea dataOnly="0" labelOnly="1" outline="0" fieldPosition="0">
        <references count="3">
          <reference field="2" count="1">
            <x v="3"/>
          </reference>
          <reference field="4" count="1" selected="0">
            <x v="42"/>
          </reference>
          <reference field="5" count="1" selected="0">
            <x v="102"/>
          </reference>
        </references>
      </pivotArea>
    </format>
    <format dxfId="1849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42"/>
          </reference>
          <reference field="5" count="1" selected="0">
            <x v="102"/>
          </reference>
        </references>
      </pivotArea>
    </format>
    <format dxfId="1850">
      <pivotArea outline="0" fieldPosition="0">
        <references count="1">
          <reference field="4" count="1" selected="0" defaultSubtotal="1">
            <x v="43"/>
          </reference>
        </references>
      </pivotArea>
    </format>
    <format dxfId="1851">
      <pivotArea outline="0" fieldPosition="0">
        <references count="3">
          <reference field="2" count="1" selected="0" defaultSubtotal="1">
            <x v="8"/>
          </reference>
          <reference field="4" count="1" selected="0">
            <x v="44"/>
          </reference>
          <reference field="5" count="2" selected="0">
            <x v="33"/>
            <x v="34"/>
          </reference>
        </references>
      </pivotArea>
    </format>
    <format dxfId="1852">
      <pivotArea dataOnly="0" labelOnly="1" outline="0" fieldPosition="0">
        <references count="1">
          <reference field="4" count="1">
            <x v="44"/>
          </reference>
        </references>
      </pivotArea>
    </format>
    <format dxfId="1853">
      <pivotArea dataOnly="0" labelOnly="1" outline="0" fieldPosition="0">
        <references count="1">
          <reference field="4" count="1" defaultSubtotal="1">
            <x v="43"/>
          </reference>
        </references>
      </pivotArea>
    </format>
    <format dxfId="1854">
      <pivotArea dataOnly="0" labelOnly="1" outline="0" fieldPosition="0">
        <references count="2">
          <reference field="4" count="1" selected="0">
            <x v="44"/>
          </reference>
          <reference field="5" count="2">
            <x v="33"/>
            <x v="34"/>
          </reference>
        </references>
      </pivotArea>
    </format>
    <format dxfId="1855">
      <pivotArea dataOnly="0" labelOnly="1" outline="0" fieldPosition="0">
        <references count="3">
          <reference field="2" count="1">
            <x v="8"/>
          </reference>
          <reference field="4" count="1" selected="0">
            <x v="44"/>
          </reference>
          <reference field="5" count="1" selected="0">
            <x v="33"/>
          </reference>
        </references>
      </pivotArea>
    </format>
    <format dxfId="1856">
      <pivotArea dataOnly="0" labelOnly="1" outline="0" fieldPosition="0">
        <references count="3">
          <reference field="2" count="1" defaultSubtotal="1">
            <x v="8"/>
          </reference>
          <reference field="4" count="1" selected="0">
            <x v="44"/>
          </reference>
          <reference field="5" count="1" selected="0">
            <x v="33"/>
          </reference>
        </references>
      </pivotArea>
    </format>
    <format dxfId="1857">
      <pivotArea dataOnly="0" labelOnly="1" outline="0" fieldPosition="0">
        <references count="3">
          <reference field="2" count="1">
            <x v="8"/>
          </reference>
          <reference field="4" count="1" selected="0">
            <x v="44"/>
          </reference>
          <reference field="5" count="1" selected="0">
            <x v="34"/>
          </reference>
        </references>
      </pivotArea>
    </format>
    <format dxfId="1858">
      <pivotArea dataOnly="0" labelOnly="1" outline="0" fieldPosition="0">
        <references count="3">
          <reference field="2" count="1" defaultSubtotal="1">
            <x v="8"/>
          </reference>
          <reference field="4" count="1" selected="0">
            <x v="44"/>
          </reference>
          <reference field="5" count="1" selected="0">
            <x v="34"/>
          </reference>
        </references>
      </pivotArea>
    </format>
    <format dxfId="1859">
      <pivotArea outline="0" fieldPosition="0">
        <references count="1">
          <reference field="4" count="1" selected="0" defaultSubtotal="1">
            <x v="45"/>
          </reference>
        </references>
      </pivotArea>
    </format>
    <format dxfId="1860">
      <pivotArea outline="0" fieldPosition="0">
        <references count="3">
          <reference field="2" count="1" selected="0" defaultSubtotal="1">
            <x v="15"/>
          </reference>
          <reference field="4" count="1" selected="0">
            <x v="46"/>
          </reference>
          <reference field="5" count="1" selected="0">
            <x v="107"/>
          </reference>
        </references>
      </pivotArea>
    </format>
    <format dxfId="1861">
      <pivotArea dataOnly="0" labelOnly="1" outline="0" fieldPosition="0">
        <references count="1">
          <reference field="4" count="1">
            <x v="46"/>
          </reference>
        </references>
      </pivotArea>
    </format>
    <format dxfId="1862">
      <pivotArea dataOnly="0" labelOnly="1" outline="0" fieldPosition="0">
        <references count="1">
          <reference field="4" count="1" defaultSubtotal="1">
            <x v="45"/>
          </reference>
        </references>
      </pivotArea>
    </format>
    <format dxfId="1863">
      <pivotArea dataOnly="0" labelOnly="1" outline="0" fieldPosition="0">
        <references count="2">
          <reference field="4" count="1" selected="0">
            <x v="46"/>
          </reference>
          <reference field="5" count="1">
            <x v="107"/>
          </reference>
        </references>
      </pivotArea>
    </format>
    <format dxfId="1864">
      <pivotArea dataOnly="0" labelOnly="1" outline="0" fieldPosition="0">
        <references count="3">
          <reference field="2" count="1">
            <x v="15"/>
          </reference>
          <reference field="4" count="1" selected="0">
            <x v="46"/>
          </reference>
          <reference field="5" count="1" selected="0">
            <x v="107"/>
          </reference>
        </references>
      </pivotArea>
    </format>
    <format dxfId="1865">
      <pivotArea dataOnly="0" labelOnly="1" outline="0" fieldPosition="0">
        <references count="3">
          <reference field="2" count="1" defaultSubtotal="1">
            <x v="15"/>
          </reference>
          <reference field="4" count="1" selected="0">
            <x v="46"/>
          </reference>
          <reference field="5" count="1" selected="0">
            <x v="107"/>
          </reference>
        </references>
      </pivotArea>
    </format>
    <format dxfId="1866">
      <pivotArea outline="0" fieldPosition="0">
        <references count="1">
          <reference field="4" count="1" selected="0" defaultSubtotal="1">
            <x v="47"/>
          </reference>
        </references>
      </pivotArea>
    </format>
    <format dxfId="1867">
      <pivotArea outline="0" fieldPosition="0">
        <references count="3">
          <reference field="2" count="1" selected="0" defaultSubtotal="1">
            <x v="16"/>
          </reference>
          <reference field="4" count="1" selected="0">
            <x v="48"/>
          </reference>
          <reference field="5" count="1" selected="0">
            <x v="111"/>
          </reference>
        </references>
      </pivotArea>
    </format>
    <format dxfId="1868">
      <pivotArea dataOnly="0" labelOnly="1" outline="0" fieldPosition="0">
        <references count="1">
          <reference field="4" count="1">
            <x v="48"/>
          </reference>
        </references>
      </pivotArea>
    </format>
    <format dxfId="1869">
      <pivotArea dataOnly="0" labelOnly="1" outline="0" fieldPosition="0">
        <references count="1">
          <reference field="4" count="1" defaultSubtotal="1">
            <x v="47"/>
          </reference>
        </references>
      </pivotArea>
    </format>
    <format dxfId="1870">
      <pivotArea dataOnly="0" labelOnly="1" outline="0" fieldPosition="0">
        <references count="2">
          <reference field="4" count="1" selected="0">
            <x v="48"/>
          </reference>
          <reference field="5" count="1">
            <x v="111"/>
          </reference>
        </references>
      </pivotArea>
    </format>
    <format dxfId="1871">
      <pivotArea dataOnly="0" labelOnly="1" outline="0" fieldPosition="0">
        <references count="3">
          <reference field="2" count="1">
            <x v="16"/>
          </reference>
          <reference field="4" count="1" selected="0">
            <x v="48"/>
          </reference>
          <reference field="5" count="1" selected="0">
            <x v="111"/>
          </reference>
        </references>
      </pivotArea>
    </format>
    <format dxfId="1872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48"/>
          </reference>
          <reference field="5" count="1" selected="0">
            <x v="111"/>
          </reference>
        </references>
      </pivotArea>
    </format>
    <format dxfId="1873">
      <pivotArea outline="0" fieldPosition="0">
        <references count="1">
          <reference field="4" count="1" selected="0" defaultSubtotal="1">
            <x v="49"/>
          </reference>
        </references>
      </pivotArea>
    </format>
    <format dxfId="1874">
      <pivotArea outline="0" fieldPosition="0">
        <references count="3">
          <reference field="2" count="1" selected="0" defaultSubtotal="1">
            <x v="16"/>
          </reference>
          <reference field="4" count="1" selected="0">
            <x v="50"/>
          </reference>
          <reference field="5" count="1" selected="0">
            <x v="48"/>
          </reference>
        </references>
      </pivotArea>
    </format>
    <format dxfId="1875">
      <pivotArea dataOnly="0" labelOnly="1" outline="0" fieldPosition="0">
        <references count="1">
          <reference field="4" count="1">
            <x v="50"/>
          </reference>
        </references>
      </pivotArea>
    </format>
    <format dxfId="1876">
      <pivotArea dataOnly="0" labelOnly="1" outline="0" fieldPosition="0">
        <references count="1">
          <reference field="4" count="1" defaultSubtotal="1">
            <x v="49"/>
          </reference>
        </references>
      </pivotArea>
    </format>
    <format dxfId="1877">
      <pivotArea dataOnly="0" labelOnly="1" outline="0" fieldPosition="0">
        <references count="2">
          <reference field="4" count="1" selected="0">
            <x v="50"/>
          </reference>
          <reference field="5" count="1">
            <x v="48"/>
          </reference>
        </references>
      </pivotArea>
    </format>
    <format dxfId="1878">
      <pivotArea dataOnly="0" labelOnly="1" outline="0" fieldPosition="0">
        <references count="3">
          <reference field="2" count="1">
            <x v="16"/>
          </reference>
          <reference field="4" count="1" selected="0">
            <x v="50"/>
          </reference>
          <reference field="5" count="1" selected="0">
            <x v="48"/>
          </reference>
        </references>
      </pivotArea>
    </format>
    <format dxfId="1879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50"/>
          </reference>
          <reference field="5" count="1" selected="0">
            <x v="48"/>
          </reference>
        </references>
      </pivotArea>
    </format>
    <format dxfId="1880">
      <pivotArea outline="0" fieldPosition="0">
        <references count="1">
          <reference field="4" count="1" selected="0" defaultSubtotal="1">
            <x v="51"/>
          </reference>
        </references>
      </pivotArea>
    </format>
    <format dxfId="1881">
      <pivotArea outline="0" fieldPosition="0">
        <references count="3">
          <reference field="2" count="2" selected="0" defaultSubtotal="1">
            <x v="8"/>
            <x v="13"/>
          </reference>
          <reference field="4" count="1" selected="0">
            <x v="52"/>
          </reference>
          <reference field="5" count="3" selected="0">
            <x v="66"/>
            <x v="81"/>
            <x v="82"/>
          </reference>
        </references>
      </pivotArea>
    </format>
    <format dxfId="1882">
      <pivotArea dataOnly="0" labelOnly="1" outline="0" fieldPosition="0">
        <references count="1">
          <reference field="4" count="1">
            <x v="52"/>
          </reference>
        </references>
      </pivotArea>
    </format>
    <format dxfId="1883">
      <pivotArea dataOnly="0" labelOnly="1" outline="0" fieldPosition="0">
        <references count="1">
          <reference field="4" count="1" defaultSubtotal="1">
            <x v="51"/>
          </reference>
        </references>
      </pivotArea>
    </format>
    <format dxfId="1884">
      <pivotArea dataOnly="0" labelOnly="1" outline="0" fieldPosition="0">
        <references count="2">
          <reference field="4" count="1" selected="0">
            <x v="52"/>
          </reference>
          <reference field="5" count="3">
            <x v="66"/>
            <x v="81"/>
            <x v="82"/>
          </reference>
        </references>
      </pivotArea>
    </format>
    <format dxfId="1885">
      <pivotArea dataOnly="0" labelOnly="1" outline="0" fieldPosition="0">
        <references count="3">
          <reference field="2" count="1">
            <x v="8"/>
          </reference>
          <reference field="4" count="1" selected="0">
            <x v="52"/>
          </reference>
          <reference field="5" count="1" selected="0">
            <x v="66"/>
          </reference>
        </references>
      </pivotArea>
    </format>
    <format dxfId="1886">
      <pivotArea dataOnly="0" labelOnly="1" outline="0" fieldPosition="0">
        <references count="3">
          <reference field="2" count="1" defaultSubtotal="1">
            <x v="8"/>
          </reference>
          <reference field="4" count="1" selected="0">
            <x v="52"/>
          </reference>
          <reference field="5" count="1" selected="0">
            <x v="66"/>
          </reference>
        </references>
      </pivotArea>
    </format>
    <format dxfId="1887">
      <pivotArea dataOnly="0" labelOnly="1" outline="0" fieldPosition="0">
        <references count="3">
          <reference field="2" count="1">
            <x v="13"/>
          </reference>
          <reference field="4" count="1" selected="0">
            <x v="52"/>
          </reference>
          <reference field="5" count="1" selected="0">
            <x v="81"/>
          </reference>
        </references>
      </pivotArea>
    </format>
    <format dxfId="1888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52"/>
          </reference>
          <reference field="5" count="1" selected="0">
            <x v="81"/>
          </reference>
        </references>
      </pivotArea>
    </format>
    <format dxfId="1889">
      <pivotArea dataOnly="0" labelOnly="1" outline="0" fieldPosition="0">
        <references count="3">
          <reference field="2" count="1">
            <x v="13"/>
          </reference>
          <reference field="4" count="1" selected="0">
            <x v="52"/>
          </reference>
          <reference field="5" count="1" selected="0">
            <x v="82"/>
          </reference>
        </references>
      </pivotArea>
    </format>
    <format dxfId="1890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52"/>
          </reference>
          <reference field="5" count="1" selected="0">
            <x v="82"/>
          </reference>
        </references>
      </pivotArea>
    </format>
    <format dxfId="1891">
      <pivotArea outline="0" fieldPosition="0">
        <references count="1">
          <reference field="4" count="1" selected="0" defaultSubtotal="1">
            <x v="53"/>
          </reference>
        </references>
      </pivotArea>
    </format>
    <format dxfId="1892">
      <pivotArea outline="0" fieldPosition="0">
        <references count="3">
          <reference field="2" count="1" selected="0" defaultSubtotal="1">
            <x v="16"/>
          </reference>
          <reference field="4" count="1" selected="0">
            <x v="54"/>
          </reference>
          <reference field="5" count="1" selected="0">
            <x v="1"/>
          </reference>
        </references>
      </pivotArea>
    </format>
    <format dxfId="1893">
      <pivotArea dataOnly="0" labelOnly="1" outline="0" fieldPosition="0">
        <references count="1">
          <reference field="4" count="1">
            <x v="54"/>
          </reference>
        </references>
      </pivotArea>
    </format>
    <format dxfId="1894">
      <pivotArea dataOnly="0" labelOnly="1" outline="0" fieldPosition="0">
        <references count="1">
          <reference field="4" count="1" defaultSubtotal="1">
            <x v="53"/>
          </reference>
        </references>
      </pivotArea>
    </format>
    <format dxfId="1895">
      <pivotArea dataOnly="0" labelOnly="1" outline="0" fieldPosition="0">
        <references count="2">
          <reference field="4" count="1" selected="0">
            <x v="54"/>
          </reference>
          <reference field="5" count="1">
            <x v="1"/>
          </reference>
        </references>
      </pivotArea>
    </format>
    <format dxfId="1896">
      <pivotArea dataOnly="0" labelOnly="1" outline="0" fieldPosition="0">
        <references count="3">
          <reference field="2" count="1">
            <x v="16"/>
          </reference>
          <reference field="4" count="1" selected="0">
            <x v="54"/>
          </reference>
          <reference field="5" count="1" selected="0">
            <x v="1"/>
          </reference>
        </references>
      </pivotArea>
    </format>
    <format dxfId="1897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54"/>
          </reference>
          <reference field="5" count="1" selected="0">
            <x v="1"/>
          </reference>
        </references>
      </pivotArea>
    </format>
    <format dxfId="1898">
      <pivotArea outline="0" fieldPosition="0">
        <references count="1">
          <reference field="4" count="1" selected="0" defaultSubtotal="1">
            <x v="55"/>
          </reference>
        </references>
      </pivotArea>
    </format>
    <format dxfId="1899">
      <pivotArea outline="0" fieldPosition="0">
        <references count="3">
          <reference field="2" count="1" selected="0" defaultSubtotal="1">
            <x v="11"/>
          </reference>
          <reference field="4" count="1" selected="0">
            <x v="56"/>
          </reference>
          <reference field="5" count="1" selected="0">
            <x v="67"/>
          </reference>
        </references>
      </pivotArea>
    </format>
    <format dxfId="1900">
      <pivotArea dataOnly="0" labelOnly="1" outline="0" fieldPosition="0">
        <references count="1">
          <reference field="4" count="1">
            <x v="56"/>
          </reference>
        </references>
      </pivotArea>
    </format>
    <format dxfId="1901">
      <pivotArea dataOnly="0" labelOnly="1" outline="0" fieldPosition="0">
        <references count="1">
          <reference field="4" count="1" defaultSubtotal="1">
            <x v="55"/>
          </reference>
        </references>
      </pivotArea>
    </format>
    <format dxfId="1902">
      <pivotArea dataOnly="0" labelOnly="1" outline="0" fieldPosition="0">
        <references count="2">
          <reference field="4" count="1" selected="0">
            <x v="56"/>
          </reference>
          <reference field="5" count="1">
            <x v="67"/>
          </reference>
        </references>
      </pivotArea>
    </format>
    <format dxfId="1903">
      <pivotArea dataOnly="0" labelOnly="1" outline="0" fieldPosition="0">
        <references count="3">
          <reference field="2" count="1">
            <x v="11"/>
          </reference>
          <reference field="4" count="1" selected="0">
            <x v="56"/>
          </reference>
          <reference field="5" count="1" selected="0">
            <x v="67"/>
          </reference>
        </references>
      </pivotArea>
    </format>
    <format dxfId="1904">
      <pivotArea dataOnly="0" labelOnly="1" outline="0" fieldPosition="0">
        <references count="3">
          <reference field="2" count="1" defaultSubtotal="1">
            <x v="11"/>
          </reference>
          <reference field="4" count="1" selected="0">
            <x v="56"/>
          </reference>
          <reference field="5" count="1" selected="0">
            <x v="67"/>
          </reference>
        </references>
      </pivotArea>
    </format>
    <format dxfId="1905">
      <pivotArea outline="0" fieldPosition="0">
        <references count="1">
          <reference field="4" count="1" selected="0" defaultSubtotal="1">
            <x v="57"/>
          </reference>
        </references>
      </pivotArea>
    </format>
    <format dxfId="1906">
      <pivotArea outline="0" fieldPosition="0">
        <references count="3">
          <reference field="2" count="1" selected="0" defaultSubtotal="1">
            <x v="6"/>
          </reference>
          <reference field="4" count="1" selected="0">
            <x v="58"/>
          </reference>
          <reference field="5" count="1" selected="0">
            <x v="12"/>
          </reference>
        </references>
      </pivotArea>
    </format>
    <format dxfId="1907">
      <pivotArea dataOnly="0" labelOnly="1" outline="0" fieldPosition="0">
        <references count="1">
          <reference field="4" count="1">
            <x v="58"/>
          </reference>
        </references>
      </pivotArea>
    </format>
    <format dxfId="1908">
      <pivotArea dataOnly="0" labelOnly="1" outline="0" fieldPosition="0">
        <references count="1">
          <reference field="4" count="1" defaultSubtotal="1">
            <x v="57"/>
          </reference>
        </references>
      </pivotArea>
    </format>
    <format dxfId="1909">
      <pivotArea dataOnly="0" labelOnly="1" outline="0" fieldPosition="0">
        <references count="2">
          <reference field="4" count="1" selected="0">
            <x v="58"/>
          </reference>
          <reference field="5" count="1">
            <x v="12"/>
          </reference>
        </references>
      </pivotArea>
    </format>
    <format dxfId="1910">
      <pivotArea dataOnly="0" labelOnly="1" outline="0" fieldPosition="0">
        <references count="3">
          <reference field="2" count="1">
            <x v="6"/>
          </reference>
          <reference field="4" count="1" selected="0">
            <x v="58"/>
          </reference>
          <reference field="5" count="1" selected="0">
            <x v="12"/>
          </reference>
        </references>
      </pivotArea>
    </format>
    <format dxfId="1911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58"/>
          </reference>
          <reference field="5" count="1" selected="0">
            <x v="12"/>
          </reference>
        </references>
      </pivotArea>
    </format>
    <format dxfId="1912">
      <pivotArea outline="0" fieldPosition="0">
        <references count="1">
          <reference field="4" count="1" selected="0" defaultSubtotal="1">
            <x v="59"/>
          </reference>
        </references>
      </pivotArea>
    </format>
    <format dxfId="1913">
      <pivotArea outline="0" fieldPosition="0">
        <references count="3">
          <reference field="2" count="1" selected="0" defaultSubtotal="1">
            <x v="5"/>
          </reference>
          <reference field="4" count="1" selected="0">
            <x v="60"/>
          </reference>
          <reference field="5" count="1" selected="0">
            <x v="32"/>
          </reference>
        </references>
      </pivotArea>
    </format>
    <format dxfId="1914">
      <pivotArea dataOnly="0" labelOnly="1" outline="0" fieldPosition="0">
        <references count="1">
          <reference field="4" count="1">
            <x v="60"/>
          </reference>
        </references>
      </pivotArea>
    </format>
    <format dxfId="1915">
      <pivotArea dataOnly="0" labelOnly="1" outline="0" fieldPosition="0">
        <references count="1">
          <reference field="4" count="1" defaultSubtotal="1">
            <x v="59"/>
          </reference>
        </references>
      </pivotArea>
    </format>
    <format dxfId="1916">
      <pivotArea dataOnly="0" labelOnly="1" outline="0" fieldPosition="0">
        <references count="2">
          <reference field="4" count="1" selected="0">
            <x v="60"/>
          </reference>
          <reference field="5" count="1">
            <x v="32"/>
          </reference>
        </references>
      </pivotArea>
    </format>
    <format dxfId="1917">
      <pivotArea dataOnly="0" labelOnly="1" outline="0" fieldPosition="0">
        <references count="3">
          <reference field="2" count="1">
            <x v="5"/>
          </reference>
          <reference field="4" count="1" selected="0">
            <x v="60"/>
          </reference>
          <reference field="5" count="1" selected="0">
            <x v="32"/>
          </reference>
        </references>
      </pivotArea>
    </format>
    <format dxfId="1918">
      <pivotArea dataOnly="0" labelOnly="1" outline="0" fieldPosition="0">
        <references count="3">
          <reference field="2" count="1" defaultSubtotal="1">
            <x v="5"/>
          </reference>
          <reference field="4" count="1" selected="0">
            <x v="60"/>
          </reference>
          <reference field="5" count="1" selected="0">
            <x v="32"/>
          </reference>
        </references>
      </pivotArea>
    </format>
    <format dxfId="1919">
      <pivotArea outline="0" fieldPosition="0">
        <references count="1">
          <reference field="4" count="1" selected="0" defaultSubtotal="1">
            <x v="61"/>
          </reference>
        </references>
      </pivotArea>
    </format>
    <format dxfId="1920">
      <pivotArea outline="0" fieldPosition="0">
        <references count="3">
          <reference field="2" count="1" selected="0" defaultSubtotal="1">
            <x v="2"/>
          </reference>
          <reference field="4" count="1" selected="0">
            <x v="62"/>
          </reference>
          <reference field="5" count="1" selected="0">
            <x v="29"/>
          </reference>
        </references>
      </pivotArea>
    </format>
    <format dxfId="1921">
      <pivotArea dataOnly="0" labelOnly="1" outline="0" fieldPosition="0">
        <references count="1">
          <reference field="4" count="1">
            <x v="62"/>
          </reference>
        </references>
      </pivotArea>
    </format>
    <format dxfId="1922">
      <pivotArea dataOnly="0" labelOnly="1" outline="0" fieldPosition="0">
        <references count="1">
          <reference field="4" count="1" defaultSubtotal="1">
            <x v="61"/>
          </reference>
        </references>
      </pivotArea>
    </format>
    <format dxfId="1923">
      <pivotArea dataOnly="0" labelOnly="1" outline="0" fieldPosition="0">
        <references count="2">
          <reference field="4" count="1" selected="0">
            <x v="62"/>
          </reference>
          <reference field="5" count="1">
            <x v="29"/>
          </reference>
        </references>
      </pivotArea>
    </format>
    <format dxfId="1924">
      <pivotArea dataOnly="0" labelOnly="1" outline="0" fieldPosition="0">
        <references count="3">
          <reference field="2" count="1">
            <x v="2"/>
          </reference>
          <reference field="4" count="1" selected="0">
            <x v="62"/>
          </reference>
          <reference field="5" count="1" selected="0">
            <x v="29"/>
          </reference>
        </references>
      </pivotArea>
    </format>
    <format dxfId="1925">
      <pivotArea dataOnly="0" labelOnly="1" outline="0" fieldPosition="0">
        <references count="3">
          <reference field="2" count="1" defaultSubtotal="1">
            <x v="2"/>
          </reference>
          <reference field="4" count="1" selected="0">
            <x v="62"/>
          </reference>
          <reference field="5" count="1" selected="0">
            <x v="29"/>
          </reference>
        </references>
      </pivotArea>
    </format>
    <format dxfId="1926">
      <pivotArea outline="0" fieldPosition="0">
        <references count="1">
          <reference field="4" count="1" selected="0" defaultSubtotal="1">
            <x v="63"/>
          </reference>
        </references>
      </pivotArea>
    </format>
    <format dxfId="1927">
      <pivotArea outline="0" fieldPosition="0">
        <references count="3">
          <reference field="2" count="1" selected="0" defaultSubtotal="1">
            <x v="16"/>
          </reference>
          <reference field="4" count="1" selected="0">
            <x v="64"/>
          </reference>
          <reference field="5" count="1" selected="0">
            <x v="121"/>
          </reference>
        </references>
      </pivotArea>
    </format>
    <format dxfId="1928">
      <pivotArea dataOnly="0" labelOnly="1" outline="0" fieldPosition="0">
        <references count="1">
          <reference field="4" count="1">
            <x v="64"/>
          </reference>
        </references>
      </pivotArea>
    </format>
    <format dxfId="1929">
      <pivotArea dataOnly="0" labelOnly="1" outline="0" fieldPosition="0">
        <references count="1">
          <reference field="4" count="1" defaultSubtotal="1">
            <x v="63"/>
          </reference>
        </references>
      </pivotArea>
    </format>
    <format dxfId="1930">
      <pivotArea dataOnly="0" labelOnly="1" outline="0" fieldPosition="0">
        <references count="2">
          <reference field="4" count="1" selected="0">
            <x v="64"/>
          </reference>
          <reference field="5" count="1">
            <x v="121"/>
          </reference>
        </references>
      </pivotArea>
    </format>
    <format dxfId="1931">
      <pivotArea dataOnly="0" labelOnly="1" outline="0" fieldPosition="0">
        <references count="3">
          <reference field="2" count="1">
            <x v="16"/>
          </reference>
          <reference field="4" count="1" selected="0">
            <x v="64"/>
          </reference>
          <reference field="5" count="1" selected="0">
            <x v="121"/>
          </reference>
        </references>
      </pivotArea>
    </format>
    <format dxfId="1932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64"/>
          </reference>
          <reference field="5" count="1" selected="0">
            <x v="121"/>
          </reference>
        </references>
      </pivotArea>
    </format>
    <format dxfId="1933">
      <pivotArea outline="0" fieldPosition="0">
        <references count="1">
          <reference field="4" count="1" selected="0" defaultSubtotal="1">
            <x v="65"/>
          </reference>
        </references>
      </pivotArea>
    </format>
    <format dxfId="1934">
      <pivotArea outline="0" fieldPosition="0">
        <references count="3">
          <reference field="2" count="1" selected="0" defaultSubtotal="1">
            <x v="13"/>
          </reference>
          <reference field="4" count="1" selected="0">
            <x v="66"/>
          </reference>
          <reference field="5" count="1" selected="0">
            <x v="84"/>
          </reference>
        </references>
      </pivotArea>
    </format>
    <format dxfId="1935">
      <pivotArea dataOnly="0" labelOnly="1" outline="0" fieldPosition="0">
        <references count="1">
          <reference field="4" count="1">
            <x v="66"/>
          </reference>
        </references>
      </pivotArea>
    </format>
    <format dxfId="1936">
      <pivotArea dataOnly="0" labelOnly="1" outline="0" fieldPosition="0">
        <references count="1">
          <reference field="4" count="1" defaultSubtotal="1">
            <x v="65"/>
          </reference>
        </references>
      </pivotArea>
    </format>
    <format dxfId="1937">
      <pivotArea dataOnly="0" labelOnly="1" outline="0" fieldPosition="0">
        <references count="2">
          <reference field="4" count="1" selected="0">
            <x v="66"/>
          </reference>
          <reference field="5" count="1">
            <x v="84"/>
          </reference>
        </references>
      </pivotArea>
    </format>
    <format dxfId="1938">
      <pivotArea dataOnly="0" labelOnly="1" outline="0" fieldPosition="0">
        <references count="3">
          <reference field="2" count="1">
            <x v="13"/>
          </reference>
          <reference field="4" count="1" selected="0">
            <x v="66"/>
          </reference>
          <reference field="5" count="1" selected="0">
            <x v="84"/>
          </reference>
        </references>
      </pivotArea>
    </format>
    <format dxfId="1939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66"/>
          </reference>
          <reference field="5" count="1" selected="0">
            <x v="84"/>
          </reference>
        </references>
      </pivotArea>
    </format>
    <format dxfId="1940">
      <pivotArea outline="0" fieldPosition="0">
        <references count="1">
          <reference field="4" count="1" selected="0" defaultSubtotal="1">
            <x v="67"/>
          </reference>
        </references>
      </pivotArea>
    </format>
    <format dxfId="1941">
      <pivotArea outline="0" fieldPosition="0">
        <references count="3">
          <reference field="2" count="1" selected="0" defaultSubtotal="1">
            <x v="13"/>
          </reference>
          <reference field="4" count="1" selected="0">
            <x v="68"/>
          </reference>
          <reference field="5" count="1" selected="0">
            <x v="85"/>
          </reference>
        </references>
      </pivotArea>
    </format>
    <format dxfId="1942">
      <pivotArea dataOnly="0" labelOnly="1" outline="0" fieldPosition="0">
        <references count="1">
          <reference field="4" count="1">
            <x v="68"/>
          </reference>
        </references>
      </pivotArea>
    </format>
    <format dxfId="1943">
      <pivotArea dataOnly="0" labelOnly="1" outline="0" fieldPosition="0">
        <references count="1">
          <reference field="4" count="1" defaultSubtotal="1">
            <x v="67"/>
          </reference>
        </references>
      </pivotArea>
    </format>
    <format dxfId="1944">
      <pivotArea dataOnly="0" labelOnly="1" outline="0" fieldPosition="0">
        <references count="2">
          <reference field="4" count="1" selected="0">
            <x v="68"/>
          </reference>
          <reference field="5" count="1">
            <x v="85"/>
          </reference>
        </references>
      </pivotArea>
    </format>
    <format dxfId="1945">
      <pivotArea dataOnly="0" labelOnly="1" outline="0" fieldPosition="0">
        <references count="3">
          <reference field="2" count="1">
            <x v="13"/>
          </reference>
          <reference field="4" count="1" selected="0">
            <x v="68"/>
          </reference>
          <reference field="5" count="1" selected="0">
            <x v="85"/>
          </reference>
        </references>
      </pivotArea>
    </format>
    <format dxfId="1946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68"/>
          </reference>
          <reference field="5" count="1" selected="0">
            <x v="85"/>
          </reference>
        </references>
      </pivotArea>
    </format>
    <format dxfId="1947">
      <pivotArea outline="0" fieldPosition="0">
        <references count="1">
          <reference field="4" count="1" selected="0" defaultSubtotal="1">
            <x v="69"/>
          </reference>
        </references>
      </pivotArea>
    </format>
    <format dxfId="1948">
      <pivotArea outline="0" fieldPosition="0">
        <references count="3">
          <reference field="2" count="1" selected="0" defaultSubtotal="1">
            <x v="16"/>
          </reference>
          <reference field="4" count="1" selected="0">
            <x v="70"/>
          </reference>
          <reference field="5" count="1" selected="0">
            <x v="123"/>
          </reference>
        </references>
      </pivotArea>
    </format>
    <format dxfId="1949">
      <pivotArea dataOnly="0" labelOnly="1" outline="0" fieldPosition="0">
        <references count="1">
          <reference field="4" count="1">
            <x v="70"/>
          </reference>
        </references>
      </pivotArea>
    </format>
    <format dxfId="1950">
      <pivotArea dataOnly="0" labelOnly="1" outline="0" fieldPosition="0">
        <references count="1">
          <reference field="4" count="1" defaultSubtotal="1">
            <x v="69"/>
          </reference>
        </references>
      </pivotArea>
    </format>
    <format dxfId="1951">
      <pivotArea dataOnly="0" labelOnly="1" outline="0" fieldPosition="0">
        <references count="2">
          <reference field="4" count="1" selected="0">
            <x v="70"/>
          </reference>
          <reference field="5" count="1">
            <x v="123"/>
          </reference>
        </references>
      </pivotArea>
    </format>
    <format dxfId="1952">
      <pivotArea dataOnly="0" labelOnly="1" outline="0" fieldPosition="0">
        <references count="3">
          <reference field="2" count="1">
            <x v="16"/>
          </reference>
          <reference field="4" count="1" selected="0">
            <x v="70"/>
          </reference>
          <reference field="5" count="1" selected="0">
            <x v="123"/>
          </reference>
        </references>
      </pivotArea>
    </format>
    <format dxfId="1953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70"/>
          </reference>
          <reference field="5" count="1" selected="0">
            <x v="123"/>
          </reference>
        </references>
      </pivotArea>
    </format>
    <format dxfId="1954">
      <pivotArea outline="0" fieldPosition="0">
        <references count="1">
          <reference field="4" count="1" selected="0" defaultSubtotal="1">
            <x v="71"/>
          </reference>
        </references>
      </pivotArea>
    </format>
    <format dxfId="1955">
      <pivotArea outline="0" fieldPosition="0">
        <references count="3">
          <reference field="2" count="1" selected="0" defaultSubtotal="1">
            <x v="12"/>
          </reference>
          <reference field="4" count="1" selected="0">
            <x v="72"/>
          </reference>
          <reference field="5" count="1" selected="0">
            <x v="73"/>
          </reference>
        </references>
      </pivotArea>
    </format>
    <format dxfId="1956">
      <pivotArea dataOnly="0" labelOnly="1" outline="0" fieldPosition="0">
        <references count="1">
          <reference field="4" count="1">
            <x v="72"/>
          </reference>
        </references>
      </pivotArea>
    </format>
    <format dxfId="1957">
      <pivotArea dataOnly="0" labelOnly="1" outline="0" fieldPosition="0">
        <references count="1">
          <reference field="4" count="1" defaultSubtotal="1">
            <x v="71"/>
          </reference>
        </references>
      </pivotArea>
    </format>
    <format dxfId="1958">
      <pivotArea dataOnly="0" labelOnly="1" outline="0" fieldPosition="0">
        <references count="2">
          <reference field="4" count="1" selected="0">
            <x v="72"/>
          </reference>
          <reference field="5" count="1">
            <x v="73"/>
          </reference>
        </references>
      </pivotArea>
    </format>
    <format dxfId="1959">
      <pivotArea dataOnly="0" labelOnly="1" outline="0" fieldPosition="0">
        <references count="3">
          <reference field="2" count="1">
            <x v="12"/>
          </reference>
          <reference field="4" count="1" selected="0">
            <x v="72"/>
          </reference>
          <reference field="5" count="1" selected="0">
            <x v="73"/>
          </reference>
        </references>
      </pivotArea>
    </format>
    <format dxfId="1960">
      <pivotArea dataOnly="0" labelOnly="1" outline="0" fieldPosition="0">
        <references count="3">
          <reference field="2" count="1" defaultSubtotal="1">
            <x v="12"/>
          </reference>
          <reference field="4" count="1" selected="0">
            <x v="72"/>
          </reference>
          <reference field="5" count="1" selected="0">
            <x v="73"/>
          </reference>
        </references>
      </pivotArea>
    </format>
    <format dxfId="1961">
      <pivotArea outline="0" fieldPosition="0">
        <references count="1">
          <reference field="4" count="1" selected="0" defaultSubtotal="1">
            <x v="73"/>
          </reference>
        </references>
      </pivotArea>
    </format>
    <format dxfId="1962">
      <pivotArea outline="0" fieldPosition="0">
        <references count="3">
          <reference field="2" count="1" selected="0" defaultSubtotal="1">
            <x v="13"/>
          </reference>
          <reference field="4" count="1" selected="0">
            <x v="74"/>
          </reference>
          <reference field="5" count="1" selected="0">
            <x v="26"/>
          </reference>
        </references>
      </pivotArea>
    </format>
    <format dxfId="1963">
      <pivotArea dataOnly="0" labelOnly="1" outline="0" fieldPosition="0">
        <references count="1">
          <reference field="4" count="1">
            <x v="74"/>
          </reference>
        </references>
      </pivotArea>
    </format>
    <format dxfId="1964">
      <pivotArea dataOnly="0" labelOnly="1" outline="0" fieldPosition="0">
        <references count="1">
          <reference field="4" count="1" defaultSubtotal="1">
            <x v="73"/>
          </reference>
        </references>
      </pivotArea>
    </format>
    <format dxfId="1965">
      <pivotArea dataOnly="0" labelOnly="1" outline="0" fieldPosition="0">
        <references count="2">
          <reference field="4" count="1" selected="0">
            <x v="74"/>
          </reference>
          <reference field="5" count="1">
            <x v="26"/>
          </reference>
        </references>
      </pivotArea>
    </format>
    <format dxfId="1966">
      <pivotArea dataOnly="0" labelOnly="1" outline="0" fieldPosition="0">
        <references count="3">
          <reference field="2" count="1">
            <x v="13"/>
          </reference>
          <reference field="4" count="1" selected="0">
            <x v="74"/>
          </reference>
          <reference field="5" count="1" selected="0">
            <x v="26"/>
          </reference>
        </references>
      </pivotArea>
    </format>
    <format dxfId="1967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74"/>
          </reference>
          <reference field="5" count="1" selected="0">
            <x v="26"/>
          </reference>
        </references>
      </pivotArea>
    </format>
    <format dxfId="1968">
      <pivotArea outline="0" fieldPosition="0">
        <references count="1">
          <reference field="4" count="1" selected="0" defaultSubtotal="1">
            <x v="75"/>
          </reference>
        </references>
      </pivotArea>
    </format>
    <format dxfId="1969">
      <pivotArea outline="0" fieldPosition="0">
        <references count="3">
          <reference field="2" count="1" selected="0" defaultSubtotal="1">
            <x v="16"/>
          </reference>
          <reference field="4" count="1" selected="0">
            <x v="76"/>
          </reference>
          <reference field="5" count="1" selected="0">
            <x v="143"/>
          </reference>
        </references>
      </pivotArea>
    </format>
    <format dxfId="1970">
      <pivotArea dataOnly="0" labelOnly="1" outline="0" fieldPosition="0">
        <references count="1">
          <reference field="4" count="1">
            <x v="76"/>
          </reference>
        </references>
      </pivotArea>
    </format>
    <format dxfId="1971">
      <pivotArea dataOnly="0" labelOnly="1" outline="0" fieldPosition="0">
        <references count="1">
          <reference field="4" count="1" defaultSubtotal="1">
            <x v="75"/>
          </reference>
        </references>
      </pivotArea>
    </format>
    <format dxfId="1972">
      <pivotArea dataOnly="0" labelOnly="1" outline="0" fieldPosition="0">
        <references count="2">
          <reference field="4" count="1" selected="0">
            <x v="76"/>
          </reference>
          <reference field="5" count="1">
            <x v="143"/>
          </reference>
        </references>
      </pivotArea>
    </format>
    <format dxfId="1973">
      <pivotArea dataOnly="0" labelOnly="1" outline="0" fieldPosition="0">
        <references count="3">
          <reference field="2" count="1">
            <x v="16"/>
          </reference>
          <reference field="4" count="1" selected="0">
            <x v="76"/>
          </reference>
          <reference field="5" count="1" selected="0">
            <x v="143"/>
          </reference>
        </references>
      </pivotArea>
    </format>
    <format dxfId="1974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76"/>
          </reference>
          <reference field="5" count="1" selected="0">
            <x v="143"/>
          </reference>
        </references>
      </pivotArea>
    </format>
    <format dxfId="1975">
      <pivotArea outline="0" fieldPosition="0">
        <references count="1">
          <reference field="4" count="1" selected="0" defaultSubtotal="1">
            <x v="77"/>
          </reference>
        </references>
      </pivotArea>
    </format>
    <format dxfId="1976">
      <pivotArea outline="0" fieldPosition="0">
        <references count="3">
          <reference field="2" count="1" selected="0" defaultSubtotal="1">
            <x v="16"/>
          </reference>
          <reference field="4" count="1" selected="0">
            <x v="78"/>
          </reference>
          <reference field="5" count="2" selected="0">
            <x v="125"/>
            <x v="126"/>
          </reference>
        </references>
      </pivotArea>
    </format>
    <format dxfId="1977">
      <pivotArea dataOnly="0" labelOnly="1" outline="0" fieldPosition="0">
        <references count="1">
          <reference field="4" count="1">
            <x v="78"/>
          </reference>
        </references>
      </pivotArea>
    </format>
    <format dxfId="1978">
      <pivotArea dataOnly="0" labelOnly="1" outline="0" fieldPosition="0">
        <references count="1">
          <reference field="4" count="1" defaultSubtotal="1">
            <x v="77"/>
          </reference>
        </references>
      </pivotArea>
    </format>
    <format dxfId="1979">
      <pivotArea dataOnly="0" labelOnly="1" outline="0" fieldPosition="0">
        <references count="2">
          <reference field="4" count="1" selected="0">
            <x v="78"/>
          </reference>
          <reference field="5" count="2">
            <x v="125"/>
            <x v="126"/>
          </reference>
        </references>
      </pivotArea>
    </format>
    <format dxfId="1980">
      <pivotArea dataOnly="0" labelOnly="1" outline="0" fieldPosition="0">
        <references count="3">
          <reference field="2" count="1">
            <x v="16"/>
          </reference>
          <reference field="4" count="1" selected="0">
            <x v="78"/>
          </reference>
          <reference field="5" count="1" selected="0">
            <x v="125"/>
          </reference>
        </references>
      </pivotArea>
    </format>
    <format dxfId="198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78"/>
          </reference>
          <reference field="5" count="1" selected="0">
            <x v="125"/>
          </reference>
        </references>
      </pivotArea>
    </format>
    <format dxfId="1982">
      <pivotArea dataOnly="0" labelOnly="1" outline="0" fieldPosition="0">
        <references count="3">
          <reference field="2" count="1">
            <x v="16"/>
          </reference>
          <reference field="4" count="1" selected="0">
            <x v="78"/>
          </reference>
          <reference field="5" count="1" selected="0">
            <x v="126"/>
          </reference>
        </references>
      </pivotArea>
    </format>
    <format dxfId="1983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78"/>
          </reference>
          <reference field="5" count="1" selected="0">
            <x v="126"/>
          </reference>
        </references>
      </pivotArea>
    </format>
    <format dxfId="1984">
      <pivotArea outline="0" fieldPosition="0">
        <references count="1">
          <reference field="4" count="1" selected="0" defaultSubtotal="1">
            <x v="79"/>
          </reference>
        </references>
      </pivotArea>
    </format>
    <format dxfId="1985">
      <pivotArea outline="0" fieldPosition="0">
        <references count="3">
          <reference field="2" count="1" selected="0" defaultSubtotal="1">
            <x v="16"/>
          </reference>
          <reference field="4" count="1" selected="0">
            <x v="80"/>
          </reference>
          <reference field="5" count="3" selected="0">
            <x v="128"/>
            <x v="129"/>
            <x v="130"/>
          </reference>
        </references>
      </pivotArea>
    </format>
    <format dxfId="1986">
      <pivotArea dataOnly="0" labelOnly="1" outline="0" fieldPosition="0">
        <references count="1">
          <reference field="4" count="1">
            <x v="80"/>
          </reference>
        </references>
      </pivotArea>
    </format>
    <format dxfId="1987">
      <pivotArea dataOnly="0" labelOnly="1" outline="0" fieldPosition="0">
        <references count="1">
          <reference field="4" count="1" defaultSubtotal="1">
            <x v="79"/>
          </reference>
        </references>
      </pivotArea>
    </format>
    <format dxfId="1988">
      <pivotArea dataOnly="0" labelOnly="1" outline="0" fieldPosition="0">
        <references count="2">
          <reference field="4" count="1" selected="0">
            <x v="80"/>
          </reference>
          <reference field="5" count="3">
            <x v="128"/>
            <x v="129"/>
            <x v="130"/>
          </reference>
        </references>
      </pivotArea>
    </format>
    <format dxfId="1989">
      <pivotArea dataOnly="0" labelOnly="1" outline="0" fieldPosition="0">
        <references count="3">
          <reference field="2" count="1">
            <x v="16"/>
          </reference>
          <reference field="4" count="1" selected="0">
            <x v="80"/>
          </reference>
          <reference field="5" count="1" selected="0">
            <x v="128"/>
          </reference>
        </references>
      </pivotArea>
    </format>
    <format dxfId="1990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0"/>
          </reference>
          <reference field="5" count="1" selected="0">
            <x v="128"/>
          </reference>
        </references>
      </pivotArea>
    </format>
    <format dxfId="1991">
      <pivotArea dataOnly="0" labelOnly="1" outline="0" fieldPosition="0">
        <references count="3">
          <reference field="2" count="1">
            <x v="16"/>
          </reference>
          <reference field="4" count="1" selected="0">
            <x v="80"/>
          </reference>
          <reference field="5" count="1" selected="0">
            <x v="129"/>
          </reference>
        </references>
      </pivotArea>
    </format>
    <format dxfId="1992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0"/>
          </reference>
          <reference field="5" count="1" selected="0">
            <x v="129"/>
          </reference>
        </references>
      </pivotArea>
    </format>
    <format dxfId="1993">
      <pivotArea dataOnly="0" labelOnly="1" outline="0" fieldPosition="0">
        <references count="3">
          <reference field="2" count="1">
            <x v="16"/>
          </reference>
          <reference field="4" count="1" selected="0">
            <x v="80"/>
          </reference>
          <reference field="5" count="1" selected="0">
            <x v="130"/>
          </reference>
        </references>
      </pivotArea>
    </format>
    <format dxfId="1994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0"/>
          </reference>
          <reference field="5" count="1" selected="0">
            <x v="130"/>
          </reference>
        </references>
      </pivotArea>
    </format>
    <format dxfId="1995">
      <pivotArea outline="0" fieldPosition="0">
        <references count="1">
          <reference field="4" count="1" selected="0" defaultSubtotal="1">
            <x v="81"/>
          </reference>
        </references>
      </pivotArea>
    </format>
    <format dxfId="1996">
      <pivotArea outline="0" fieldPosition="0">
        <references count="3">
          <reference field="2" count="1" selected="0" defaultSubtotal="1">
            <x v="16"/>
          </reference>
          <reference field="4" count="1" selected="0">
            <x v="82"/>
          </reference>
          <reference field="5" count="1" selected="0">
            <x v="35"/>
          </reference>
        </references>
      </pivotArea>
    </format>
    <format dxfId="1997">
      <pivotArea dataOnly="0" labelOnly="1" outline="0" fieldPosition="0">
        <references count="1">
          <reference field="4" count="1">
            <x v="82"/>
          </reference>
        </references>
      </pivotArea>
    </format>
    <format dxfId="1998">
      <pivotArea dataOnly="0" labelOnly="1" outline="0" fieldPosition="0">
        <references count="1">
          <reference field="4" count="1" defaultSubtotal="1">
            <x v="81"/>
          </reference>
        </references>
      </pivotArea>
    </format>
    <format dxfId="1999">
      <pivotArea dataOnly="0" labelOnly="1" outline="0" fieldPosition="0">
        <references count="2">
          <reference field="4" count="1" selected="0">
            <x v="82"/>
          </reference>
          <reference field="5" count="1">
            <x v="35"/>
          </reference>
        </references>
      </pivotArea>
    </format>
    <format dxfId="2000">
      <pivotArea dataOnly="0" labelOnly="1" outline="0" fieldPosition="0">
        <references count="3">
          <reference field="2" count="1">
            <x v="16"/>
          </reference>
          <reference field="4" count="1" selected="0">
            <x v="82"/>
          </reference>
          <reference field="5" count="1" selected="0">
            <x v="35"/>
          </reference>
        </references>
      </pivotArea>
    </format>
    <format dxfId="200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2"/>
          </reference>
          <reference field="5" count="1" selected="0">
            <x v="35"/>
          </reference>
        </references>
      </pivotArea>
    </format>
    <format dxfId="2002">
      <pivotArea outline="0" fieldPosition="0">
        <references count="1">
          <reference field="4" count="1" selected="0" defaultSubtotal="1">
            <x v="83"/>
          </reference>
        </references>
      </pivotArea>
    </format>
    <format dxfId="2003">
      <pivotArea outline="0" fieldPosition="0">
        <references count="3">
          <reference field="2" count="1" selected="0" defaultSubtotal="1">
            <x v="4"/>
          </reference>
          <reference field="4" count="1" selected="0">
            <x v="84"/>
          </reference>
          <reference field="5" count="1" selected="0">
            <x v="106"/>
          </reference>
        </references>
      </pivotArea>
    </format>
    <format dxfId="2004">
      <pivotArea dataOnly="0" labelOnly="1" outline="0" fieldPosition="0">
        <references count="1">
          <reference field="4" count="1">
            <x v="84"/>
          </reference>
        </references>
      </pivotArea>
    </format>
    <format dxfId="2005">
      <pivotArea dataOnly="0" labelOnly="1" outline="0" fieldPosition="0">
        <references count="1">
          <reference field="4" count="1" defaultSubtotal="1">
            <x v="83"/>
          </reference>
        </references>
      </pivotArea>
    </format>
    <format dxfId="2006">
      <pivotArea dataOnly="0" labelOnly="1" outline="0" fieldPosition="0">
        <references count="2">
          <reference field="4" count="1" selected="0">
            <x v="84"/>
          </reference>
          <reference field="5" count="1">
            <x v="106"/>
          </reference>
        </references>
      </pivotArea>
    </format>
    <format dxfId="2007">
      <pivotArea dataOnly="0" labelOnly="1" outline="0" fieldPosition="0">
        <references count="3">
          <reference field="2" count="1">
            <x v="4"/>
          </reference>
          <reference field="4" count="1" selected="0">
            <x v="84"/>
          </reference>
          <reference field="5" count="1" selected="0">
            <x v="106"/>
          </reference>
        </references>
      </pivotArea>
    </format>
    <format dxfId="2008">
      <pivotArea dataOnly="0" labelOnly="1" outline="0" fieldPosition="0">
        <references count="3">
          <reference field="2" count="1" defaultSubtotal="1">
            <x v="4"/>
          </reference>
          <reference field="4" count="1" selected="0">
            <x v="84"/>
          </reference>
          <reference field="5" count="1" selected="0">
            <x v="106"/>
          </reference>
        </references>
      </pivotArea>
    </format>
    <format dxfId="2009">
      <pivotArea outline="0" fieldPosition="0">
        <references count="1">
          <reference field="4" count="1" selected="0" defaultSubtotal="1">
            <x v="85"/>
          </reference>
        </references>
      </pivotArea>
    </format>
    <format dxfId="2010">
      <pivotArea outline="0" fieldPosition="0">
        <references count="3">
          <reference field="2" count="1" selected="0" defaultSubtotal="1">
            <x v="7"/>
          </reference>
          <reference field="4" count="1" selected="0">
            <x v="86"/>
          </reference>
          <reference field="5" count="1" selected="0">
            <x v="44"/>
          </reference>
        </references>
      </pivotArea>
    </format>
    <format dxfId="2011">
      <pivotArea dataOnly="0" labelOnly="1" outline="0" fieldPosition="0">
        <references count="1">
          <reference field="4" count="1">
            <x v="86"/>
          </reference>
        </references>
      </pivotArea>
    </format>
    <format dxfId="2012">
      <pivotArea dataOnly="0" labelOnly="1" outline="0" fieldPosition="0">
        <references count="1">
          <reference field="4" count="1" defaultSubtotal="1">
            <x v="85"/>
          </reference>
        </references>
      </pivotArea>
    </format>
    <format dxfId="2013">
      <pivotArea dataOnly="0" labelOnly="1" outline="0" fieldPosition="0">
        <references count="2">
          <reference field="4" count="1" selected="0">
            <x v="86"/>
          </reference>
          <reference field="5" count="1">
            <x v="44"/>
          </reference>
        </references>
      </pivotArea>
    </format>
    <format dxfId="2014">
      <pivotArea dataOnly="0" labelOnly="1" outline="0" fieldPosition="0">
        <references count="3">
          <reference field="2" count="1">
            <x v="7"/>
          </reference>
          <reference field="4" count="1" selected="0">
            <x v="86"/>
          </reference>
          <reference field="5" count="1" selected="0">
            <x v="44"/>
          </reference>
        </references>
      </pivotArea>
    </format>
    <format dxfId="2015">
      <pivotArea dataOnly="0" labelOnly="1" outline="0" fieldPosition="0">
        <references count="3">
          <reference field="2" count="1" defaultSubtotal="1">
            <x v="7"/>
          </reference>
          <reference field="4" count="1" selected="0">
            <x v="86"/>
          </reference>
          <reference field="5" count="1" selected="0">
            <x v="44"/>
          </reference>
        </references>
      </pivotArea>
    </format>
    <format dxfId="2016">
      <pivotArea outline="0" fieldPosition="0">
        <references count="1">
          <reference field="4" count="1" selected="0" defaultSubtotal="1">
            <x v="87"/>
          </reference>
        </references>
      </pivotArea>
    </format>
    <format dxfId="2017">
      <pivotArea outline="0" fieldPosition="0">
        <references count="3">
          <reference field="2" count="1" selected="0" defaultSubtotal="1">
            <x v="16"/>
          </reference>
          <reference field="4" count="1" selected="0">
            <x v="88"/>
          </reference>
          <reference field="5" count="1" selected="0">
            <x v="134"/>
          </reference>
        </references>
      </pivotArea>
    </format>
    <format dxfId="2018">
      <pivotArea dataOnly="0" labelOnly="1" outline="0" fieldPosition="0">
        <references count="1">
          <reference field="4" count="1">
            <x v="88"/>
          </reference>
        </references>
      </pivotArea>
    </format>
    <format dxfId="2019">
      <pivotArea dataOnly="0" labelOnly="1" outline="0" fieldPosition="0">
        <references count="1">
          <reference field="4" count="1" defaultSubtotal="1">
            <x v="87"/>
          </reference>
        </references>
      </pivotArea>
    </format>
    <format dxfId="2020">
      <pivotArea dataOnly="0" labelOnly="1" outline="0" fieldPosition="0">
        <references count="2">
          <reference field="4" count="1" selected="0">
            <x v="88"/>
          </reference>
          <reference field="5" count="1">
            <x v="134"/>
          </reference>
        </references>
      </pivotArea>
    </format>
    <format dxfId="2021">
      <pivotArea dataOnly="0" labelOnly="1" outline="0" fieldPosition="0">
        <references count="3">
          <reference field="2" count="1">
            <x v="16"/>
          </reference>
          <reference field="4" count="1" selected="0">
            <x v="88"/>
          </reference>
          <reference field="5" count="1" selected="0">
            <x v="134"/>
          </reference>
        </references>
      </pivotArea>
    </format>
    <format dxfId="2022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8"/>
          </reference>
          <reference field="5" count="1" selected="0">
            <x v="134"/>
          </reference>
        </references>
      </pivotArea>
    </format>
    <format dxfId="2023">
      <pivotArea outline="0" fieldPosition="0">
        <references count="1">
          <reference field="4" count="1" selected="0" defaultSubtotal="1">
            <x v="89"/>
          </reference>
        </references>
      </pivotArea>
    </format>
    <format dxfId="2024">
      <pivotArea outline="0" fieldPosition="0">
        <references count="3">
          <reference field="2" count="1" selected="0" defaultSubtotal="1">
            <x v="16"/>
          </reference>
          <reference field="4" count="1" selected="0">
            <x v="90"/>
          </reference>
          <reference field="5" count="2" selected="0">
            <x v="52"/>
            <x v="58"/>
          </reference>
        </references>
      </pivotArea>
    </format>
    <format dxfId="2025">
      <pivotArea dataOnly="0" labelOnly="1" outline="0" fieldPosition="0">
        <references count="1">
          <reference field="4" count="1">
            <x v="90"/>
          </reference>
        </references>
      </pivotArea>
    </format>
    <format dxfId="2026">
      <pivotArea dataOnly="0" labelOnly="1" outline="0" fieldPosition="0">
        <references count="1">
          <reference field="4" count="1" defaultSubtotal="1">
            <x v="89"/>
          </reference>
        </references>
      </pivotArea>
    </format>
    <format dxfId="2027">
      <pivotArea dataOnly="0" labelOnly="1" outline="0" fieldPosition="0">
        <references count="2">
          <reference field="4" count="1" selected="0">
            <x v="90"/>
          </reference>
          <reference field="5" count="2">
            <x v="52"/>
            <x v="58"/>
          </reference>
        </references>
      </pivotArea>
    </format>
    <format dxfId="2028">
      <pivotArea dataOnly="0" labelOnly="1" outline="0" fieldPosition="0">
        <references count="3">
          <reference field="2" count="1">
            <x v="16"/>
          </reference>
          <reference field="4" count="1" selected="0">
            <x v="90"/>
          </reference>
          <reference field="5" count="1" selected="0">
            <x v="52"/>
          </reference>
        </references>
      </pivotArea>
    </format>
    <format dxfId="2029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90"/>
          </reference>
          <reference field="5" count="1" selected="0">
            <x v="52"/>
          </reference>
        </references>
      </pivotArea>
    </format>
    <format dxfId="2030">
      <pivotArea dataOnly="0" labelOnly="1" outline="0" fieldPosition="0">
        <references count="3">
          <reference field="2" count="1">
            <x v="16"/>
          </reference>
          <reference field="4" count="1" selected="0">
            <x v="90"/>
          </reference>
          <reference field="5" count="1" selected="0">
            <x v="58"/>
          </reference>
        </references>
      </pivotArea>
    </format>
    <format dxfId="203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90"/>
          </reference>
          <reference field="5" count="1" selected="0">
            <x v="58"/>
          </reference>
        </references>
      </pivotArea>
    </format>
    <format dxfId="2032">
      <pivotArea outline="0" fieldPosition="0">
        <references count="1">
          <reference field="4" count="1" selected="0" defaultSubtotal="1">
            <x v="91"/>
          </reference>
        </references>
      </pivotArea>
    </format>
    <format dxfId="2033">
      <pivotArea outline="0" fieldPosition="0">
        <references count="3">
          <reference field="2" count="1" selected="0" defaultSubtotal="1">
            <x v="13"/>
          </reference>
          <reference field="4" count="1" selected="0">
            <x v="92"/>
          </reference>
          <reference field="5" count="1" selected="0">
            <x v="89"/>
          </reference>
        </references>
      </pivotArea>
    </format>
    <format dxfId="2034">
      <pivotArea dataOnly="0" labelOnly="1" outline="0" fieldPosition="0">
        <references count="1">
          <reference field="4" count="1">
            <x v="92"/>
          </reference>
        </references>
      </pivotArea>
    </format>
    <format dxfId="2035">
      <pivotArea dataOnly="0" labelOnly="1" outline="0" fieldPosition="0">
        <references count="1">
          <reference field="4" count="1" defaultSubtotal="1">
            <x v="91"/>
          </reference>
        </references>
      </pivotArea>
    </format>
    <format dxfId="2036">
      <pivotArea dataOnly="0" labelOnly="1" outline="0" fieldPosition="0">
        <references count="2">
          <reference field="4" count="1" selected="0">
            <x v="92"/>
          </reference>
          <reference field="5" count="1">
            <x v="89"/>
          </reference>
        </references>
      </pivotArea>
    </format>
    <format dxfId="2037">
      <pivotArea dataOnly="0" labelOnly="1" outline="0" fieldPosition="0">
        <references count="3">
          <reference field="2" count="1">
            <x v="13"/>
          </reference>
          <reference field="4" count="1" selected="0">
            <x v="92"/>
          </reference>
          <reference field="5" count="1" selected="0">
            <x v="89"/>
          </reference>
        </references>
      </pivotArea>
    </format>
    <format dxfId="2038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92"/>
          </reference>
          <reference field="5" count="1" selected="0">
            <x v="89"/>
          </reference>
        </references>
      </pivotArea>
    </format>
    <format dxfId="2039">
      <pivotArea outline="0" fieldPosition="0">
        <references count="1">
          <reference field="4" count="1" selected="0" defaultSubtotal="1">
            <x v="93"/>
          </reference>
        </references>
      </pivotArea>
    </format>
    <format dxfId="2040">
      <pivotArea outline="0" fieldPosition="0">
        <references count="3">
          <reference field="2" count="1" selected="0" defaultSubtotal="1">
            <x v="16"/>
          </reference>
          <reference field="4" count="1" selected="0">
            <x v="94"/>
          </reference>
          <reference field="5" count="1" selected="0">
            <x v="136"/>
          </reference>
        </references>
      </pivotArea>
    </format>
    <format dxfId="2041">
      <pivotArea dataOnly="0" labelOnly="1" outline="0" fieldPosition="0">
        <references count="1">
          <reference field="4" count="1">
            <x v="94"/>
          </reference>
        </references>
      </pivotArea>
    </format>
    <format dxfId="2042">
      <pivotArea dataOnly="0" labelOnly="1" outline="0" fieldPosition="0">
        <references count="1">
          <reference field="4" count="1" defaultSubtotal="1">
            <x v="93"/>
          </reference>
        </references>
      </pivotArea>
    </format>
    <format dxfId="2043">
      <pivotArea dataOnly="0" labelOnly="1" outline="0" fieldPosition="0">
        <references count="2">
          <reference field="4" count="1" selected="0">
            <x v="94"/>
          </reference>
          <reference field="5" count="1">
            <x v="136"/>
          </reference>
        </references>
      </pivotArea>
    </format>
    <format dxfId="2044">
      <pivotArea dataOnly="0" labelOnly="1" outline="0" fieldPosition="0">
        <references count="3">
          <reference field="2" count="1">
            <x v="16"/>
          </reference>
          <reference field="4" count="1" selected="0">
            <x v="94"/>
          </reference>
          <reference field="5" count="1" selected="0">
            <x v="136"/>
          </reference>
        </references>
      </pivotArea>
    </format>
    <format dxfId="2045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94"/>
          </reference>
          <reference field="5" count="1" selected="0">
            <x v="136"/>
          </reference>
        </references>
      </pivotArea>
    </format>
    <format dxfId="2046">
      <pivotArea outline="0" fieldPosition="0">
        <references count="3">
          <reference field="2" count="1" selected="0" defaultSubtotal="1">
            <x v="6"/>
          </reference>
          <reference field="4" count="1" selected="0">
            <x v="95"/>
          </reference>
          <reference field="5" count="1" selected="0">
            <x v="59"/>
          </reference>
        </references>
      </pivotArea>
    </format>
    <format dxfId="2047">
      <pivotArea dataOnly="0" labelOnly="1" outline="0" fieldPosition="0">
        <references count="1">
          <reference field="4" count="1">
            <x v="95"/>
          </reference>
        </references>
      </pivotArea>
    </format>
    <format dxfId="2048">
      <pivotArea dataOnly="0" labelOnly="1" outline="0" fieldPosition="0">
        <references count="2">
          <reference field="4" count="1" selected="0">
            <x v="95"/>
          </reference>
          <reference field="5" count="1">
            <x v="59"/>
          </reference>
        </references>
      </pivotArea>
    </format>
    <format dxfId="2049">
      <pivotArea dataOnly="0" labelOnly="1" outline="0" fieldPosition="0">
        <references count="3">
          <reference field="2" count="1">
            <x v="6"/>
          </reference>
          <reference field="4" count="1" selected="0">
            <x v="95"/>
          </reference>
          <reference field="5" count="1" selected="0">
            <x v="59"/>
          </reference>
        </references>
      </pivotArea>
    </format>
    <format dxfId="2050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95"/>
          </reference>
          <reference field="5" count="1" selected="0">
            <x v="59"/>
          </reference>
        </references>
      </pivotArea>
    </format>
    <format dxfId="2051">
      <pivotArea outline="0" fieldPosition="0">
        <references count="1">
          <reference field="4" count="1" selected="0" defaultSubtotal="1">
            <x v="96"/>
          </reference>
        </references>
      </pivotArea>
    </format>
    <format dxfId="2052">
      <pivotArea outline="0" fieldPosition="0">
        <references count="3">
          <reference field="2" count="1" selected="0" defaultSubtotal="1">
            <x v="16"/>
          </reference>
          <reference field="4" count="1" selected="0">
            <x v="97"/>
          </reference>
          <reference field="5" count="1" selected="0">
            <x v="13"/>
          </reference>
        </references>
      </pivotArea>
    </format>
    <format dxfId="2053">
      <pivotArea dataOnly="0" labelOnly="1" outline="0" fieldPosition="0">
        <references count="1">
          <reference field="4" count="1">
            <x v="97"/>
          </reference>
        </references>
      </pivotArea>
    </format>
    <format dxfId="2054">
      <pivotArea dataOnly="0" labelOnly="1" outline="0" fieldPosition="0">
        <references count="1">
          <reference field="4" count="1" defaultSubtotal="1">
            <x v="96"/>
          </reference>
        </references>
      </pivotArea>
    </format>
    <format dxfId="2055">
      <pivotArea dataOnly="0" labelOnly="1" outline="0" fieldPosition="0">
        <references count="2">
          <reference field="4" count="1" selected="0">
            <x v="97"/>
          </reference>
          <reference field="5" count="1">
            <x v="13"/>
          </reference>
        </references>
      </pivotArea>
    </format>
    <format dxfId="2056">
      <pivotArea dataOnly="0" labelOnly="1" outline="0" fieldPosition="0">
        <references count="3">
          <reference field="2" count="1">
            <x v="16"/>
          </reference>
          <reference field="4" count="1" selected="0">
            <x v="97"/>
          </reference>
          <reference field="5" count="1" selected="0">
            <x v="13"/>
          </reference>
        </references>
      </pivotArea>
    </format>
    <format dxfId="2057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97"/>
          </reference>
          <reference field="5" count="1" selected="0">
            <x v="13"/>
          </reference>
        </references>
      </pivotArea>
    </format>
    <format dxfId="2058">
      <pivotArea outline="0" fieldPosition="0">
        <references count="1">
          <reference field="4" count="1" selected="0" defaultSubtotal="1">
            <x v="98"/>
          </reference>
        </references>
      </pivotArea>
    </format>
    <format dxfId="2059">
      <pivotArea outline="0" fieldPosition="0">
        <references count="3">
          <reference field="2" count="1" selected="0" defaultSubtotal="1">
            <x v="14"/>
          </reference>
          <reference field="4" count="1" selected="0">
            <x v="99"/>
          </reference>
          <reference field="5" count="2" selected="0">
            <x v="93"/>
            <x v="94"/>
          </reference>
        </references>
      </pivotArea>
    </format>
    <format dxfId="2060">
      <pivotArea dataOnly="0" labelOnly="1" outline="0" fieldPosition="0">
        <references count="1">
          <reference field="4" count="1">
            <x v="99"/>
          </reference>
        </references>
      </pivotArea>
    </format>
    <format dxfId="2061">
      <pivotArea dataOnly="0" labelOnly="1" outline="0" fieldPosition="0">
        <references count="1">
          <reference field="4" count="1" defaultSubtotal="1">
            <x v="98"/>
          </reference>
        </references>
      </pivotArea>
    </format>
    <format dxfId="2062">
      <pivotArea dataOnly="0" labelOnly="1" outline="0" fieldPosition="0">
        <references count="2">
          <reference field="4" count="1" selected="0">
            <x v="99"/>
          </reference>
          <reference field="5" count="2">
            <x v="93"/>
            <x v="94"/>
          </reference>
        </references>
      </pivotArea>
    </format>
    <format dxfId="2063">
      <pivotArea dataOnly="0" labelOnly="1" outline="0" fieldPosition="0">
        <references count="3">
          <reference field="2" count="1">
            <x v="14"/>
          </reference>
          <reference field="4" count="1" selected="0">
            <x v="99"/>
          </reference>
          <reference field="5" count="1" selected="0">
            <x v="93"/>
          </reference>
        </references>
      </pivotArea>
    </format>
    <format dxfId="2064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99"/>
          </reference>
          <reference field="5" count="1" selected="0">
            <x v="93"/>
          </reference>
        </references>
      </pivotArea>
    </format>
    <format dxfId="2065">
      <pivotArea dataOnly="0" labelOnly="1" outline="0" fieldPosition="0">
        <references count="3">
          <reference field="2" count="1">
            <x v="14"/>
          </reference>
          <reference field="4" count="1" selected="0">
            <x v="99"/>
          </reference>
          <reference field="5" count="1" selected="0">
            <x v="94"/>
          </reference>
        </references>
      </pivotArea>
    </format>
    <format dxfId="2066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99"/>
          </reference>
          <reference field="5" count="1" selected="0">
            <x v="94"/>
          </reference>
        </references>
      </pivotArea>
    </format>
    <format dxfId="2067">
      <pivotArea outline="0" fieldPosition="0">
        <references count="1">
          <reference field="4" count="1" selected="0" defaultSubtotal="1">
            <x v="100"/>
          </reference>
        </references>
      </pivotArea>
    </format>
    <format dxfId="2068">
      <pivotArea outline="0" fieldPosition="0">
        <references count="3">
          <reference field="2" count="1" selected="0" defaultSubtotal="1">
            <x v="16"/>
          </reference>
          <reference field="4" count="1" selected="0">
            <x v="101"/>
          </reference>
          <reference field="5" count="1" selected="0">
            <x v="138"/>
          </reference>
        </references>
      </pivotArea>
    </format>
    <format dxfId="2069">
      <pivotArea dataOnly="0" labelOnly="1" outline="0" fieldPosition="0">
        <references count="1">
          <reference field="4" count="1">
            <x v="101"/>
          </reference>
        </references>
      </pivotArea>
    </format>
    <format dxfId="2070">
      <pivotArea dataOnly="0" labelOnly="1" outline="0" fieldPosition="0">
        <references count="1">
          <reference field="4" count="1" defaultSubtotal="1">
            <x v="100"/>
          </reference>
        </references>
      </pivotArea>
    </format>
    <format dxfId="2071">
      <pivotArea dataOnly="0" labelOnly="1" outline="0" fieldPosition="0">
        <references count="2">
          <reference field="4" count="1" selected="0">
            <x v="101"/>
          </reference>
          <reference field="5" count="1">
            <x v="138"/>
          </reference>
        </references>
      </pivotArea>
    </format>
    <format dxfId="2072">
      <pivotArea dataOnly="0" labelOnly="1" outline="0" fieldPosition="0">
        <references count="3">
          <reference field="2" count="1">
            <x v="16"/>
          </reference>
          <reference field="4" count="1" selected="0">
            <x v="101"/>
          </reference>
          <reference field="5" count="1" selected="0">
            <x v="138"/>
          </reference>
        </references>
      </pivotArea>
    </format>
    <format dxfId="2073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01"/>
          </reference>
          <reference field="5" count="1" selected="0">
            <x v="138"/>
          </reference>
        </references>
      </pivotArea>
    </format>
    <format dxfId="2074">
      <pivotArea outline="0" fieldPosition="0">
        <references count="1">
          <reference field="4" count="1" selected="0" defaultSubtotal="1">
            <x v="102"/>
          </reference>
        </references>
      </pivotArea>
    </format>
    <format dxfId="2075">
      <pivotArea outline="0" fieldPosition="0">
        <references count="3">
          <reference field="2" count="1" selected="0" defaultSubtotal="1">
            <x v="7"/>
          </reference>
          <reference field="4" count="1" selected="0">
            <x v="103"/>
          </reference>
          <reference field="5" count="1" selected="0">
            <x v="56"/>
          </reference>
        </references>
      </pivotArea>
    </format>
    <format dxfId="2076">
      <pivotArea dataOnly="0" labelOnly="1" outline="0" fieldPosition="0">
        <references count="1">
          <reference field="4" count="1">
            <x v="103"/>
          </reference>
        </references>
      </pivotArea>
    </format>
    <format dxfId="2077">
      <pivotArea dataOnly="0" labelOnly="1" outline="0" fieldPosition="0">
        <references count="1">
          <reference field="4" count="1" defaultSubtotal="1">
            <x v="102"/>
          </reference>
        </references>
      </pivotArea>
    </format>
    <format dxfId="2078">
      <pivotArea dataOnly="0" labelOnly="1" outline="0" fieldPosition="0">
        <references count="2">
          <reference field="4" count="1" selected="0">
            <x v="103"/>
          </reference>
          <reference field="5" count="1">
            <x v="56"/>
          </reference>
        </references>
      </pivotArea>
    </format>
    <format dxfId="2079">
      <pivotArea dataOnly="0" labelOnly="1" outline="0" fieldPosition="0">
        <references count="3">
          <reference field="2" count="1">
            <x v="7"/>
          </reference>
          <reference field="4" count="1" selected="0">
            <x v="103"/>
          </reference>
          <reference field="5" count="1" selected="0">
            <x v="56"/>
          </reference>
        </references>
      </pivotArea>
    </format>
    <format dxfId="2080">
      <pivotArea dataOnly="0" labelOnly="1" outline="0" fieldPosition="0">
        <references count="3">
          <reference field="2" count="1" defaultSubtotal="1">
            <x v="7"/>
          </reference>
          <reference field="4" count="1" selected="0">
            <x v="103"/>
          </reference>
          <reference field="5" count="1" selected="0">
            <x v="56"/>
          </reference>
        </references>
      </pivotArea>
    </format>
    <format dxfId="2081">
      <pivotArea outline="0" fieldPosition="0">
        <references count="1">
          <reference field="4" count="1" selected="0" defaultSubtotal="1">
            <x v="104"/>
          </reference>
        </references>
      </pivotArea>
    </format>
    <format dxfId="2082">
      <pivotArea outline="0" fieldPosition="0">
        <references count="3">
          <reference field="2" count="1" selected="0" defaultSubtotal="1">
            <x v="16"/>
          </reference>
          <reference field="4" count="1" selected="0">
            <x v="105"/>
          </reference>
          <reference field="5" count="1" selected="0">
            <x v="47"/>
          </reference>
        </references>
      </pivotArea>
    </format>
    <format dxfId="2083">
      <pivotArea dataOnly="0" labelOnly="1" outline="0" fieldPosition="0">
        <references count="1">
          <reference field="4" count="1">
            <x v="105"/>
          </reference>
        </references>
      </pivotArea>
    </format>
    <format dxfId="2084">
      <pivotArea dataOnly="0" labelOnly="1" outline="0" fieldPosition="0">
        <references count="1">
          <reference field="4" count="1" defaultSubtotal="1">
            <x v="104"/>
          </reference>
        </references>
      </pivotArea>
    </format>
    <format dxfId="2085">
      <pivotArea dataOnly="0" labelOnly="1" outline="0" fieldPosition="0">
        <references count="2">
          <reference field="4" count="1" selected="0">
            <x v="105"/>
          </reference>
          <reference field="5" count="1">
            <x v="47"/>
          </reference>
        </references>
      </pivotArea>
    </format>
    <format dxfId="2086">
      <pivotArea dataOnly="0" labelOnly="1" outline="0" fieldPosition="0">
        <references count="3">
          <reference field="2" count="1">
            <x v="16"/>
          </reference>
          <reference field="4" count="1" selected="0">
            <x v="105"/>
          </reference>
          <reference field="5" count="1" selected="0">
            <x v="47"/>
          </reference>
        </references>
      </pivotArea>
    </format>
    <format dxfId="2087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05"/>
          </reference>
          <reference field="5" count="1" selected="0">
            <x v="47"/>
          </reference>
        </references>
      </pivotArea>
    </format>
    <format dxfId="2088">
      <pivotArea outline="0" fieldPosition="0">
        <references count="1">
          <reference field="4" count="1" selected="0" defaultSubtotal="1">
            <x v="106"/>
          </reference>
        </references>
      </pivotArea>
    </format>
    <format dxfId="2089">
      <pivotArea outline="0" fieldPosition="0">
        <references count="3">
          <reference field="2" count="1" selected="0" defaultSubtotal="1">
            <x v="16"/>
          </reference>
          <reference field="4" count="1" selected="0">
            <x v="107"/>
          </reference>
          <reference field="5" count="1" selected="0">
            <x v="140"/>
          </reference>
        </references>
      </pivotArea>
    </format>
    <format dxfId="2090">
      <pivotArea dataOnly="0" labelOnly="1" outline="0" fieldPosition="0">
        <references count="1">
          <reference field="4" count="1">
            <x v="107"/>
          </reference>
        </references>
      </pivotArea>
    </format>
    <format dxfId="2091">
      <pivotArea dataOnly="0" labelOnly="1" outline="0" fieldPosition="0">
        <references count="1">
          <reference field="4" count="1" defaultSubtotal="1">
            <x v="106"/>
          </reference>
        </references>
      </pivotArea>
    </format>
    <format dxfId="2092">
      <pivotArea dataOnly="0" labelOnly="1" outline="0" fieldPosition="0">
        <references count="2">
          <reference field="4" count="1" selected="0">
            <x v="107"/>
          </reference>
          <reference field="5" count="1">
            <x v="140"/>
          </reference>
        </references>
      </pivotArea>
    </format>
    <format dxfId="2093">
      <pivotArea dataOnly="0" labelOnly="1" outline="0" fieldPosition="0">
        <references count="3">
          <reference field="2" count="1">
            <x v="16"/>
          </reference>
          <reference field="4" count="1" selected="0">
            <x v="107"/>
          </reference>
          <reference field="5" count="1" selected="0">
            <x v="140"/>
          </reference>
        </references>
      </pivotArea>
    </format>
    <format dxfId="2094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07"/>
          </reference>
          <reference field="5" count="1" selected="0">
            <x v="140"/>
          </reference>
        </references>
      </pivotArea>
    </format>
    <format dxfId="2095">
      <pivotArea outline="0" fieldPosition="0">
        <references count="1">
          <reference field="4" count="1" selected="0" defaultSubtotal="1">
            <x v="108"/>
          </reference>
        </references>
      </pivotArea>
    </format>
    <format dxfId="2096">
      <pivotArea outline="0" fieldPosition="0">
        <references count="3">
          <reference field="2" count="1" selected="0" defaultSubtotal="1">
            <x v="0"/>
          </reference>
          <reference field="4" count="1" selected="0">
            <x v="109"/>
          </reference>
          <reference field="5" count="1" selected="0">
            <x v="70"/>
          </reference>
        </references>
      </pivotArea>
    </format>
    <format dxfId="2097">
      <pivotArea dataOnly="0" labelOnly="1" outline="0" fieldPosition="0">
        <references count="1">
          <reference field="4" count="1">
            <x v="109"/>
          </reference>
        </references>
      </pivotArea>
    </format>
    <format dxfId="2098">
      <pivotArea dataOnly="0" labelOnly="1" outline="0" fieldPosition="0">
        <references count="1">
          <reference field="4" count="1" defaultSubtotal="1">
            <x v="108"/>
          </reference>
        </references>
      </pivotArea>
    </format>
    <format dxfId="2099">
      <pivotArea dataOnly="0" labelOnly="1" outline="0" fieldPosition="0">
        <references count="2">
          <reference field="4" count="1" selected="0">
            <x v="109"/>
          </reference>
          <reference field="5" count="1">
            <x v="70"/>
          </reference>
        </references>
      </pivotArea>
    </format>
    <format dxfId="2100">
      <pivotArea dataOnly="0" labelOnly="1" outline="0" fieldPosition="0">
        <references count="3">
          <reference field="2" count="1">
            <x v="0"/>
          </reference>
          <reference field="4" count="1" selected="0">
            <x v="109"/>
          </reference>
          <reference field="5" count="1" selected="0">
            <x v="70"/>
          </reference>
        </references>
      </pivotArea>
    </format>
    <format dxfId="2101">
      <pivotArea dataOnly="0" labelOnly="1" outline="0" fieldPosition="0">
        <references count="3">
          <reference field="2" count="1" defaultSubtotal="1">
            <x v="0"/>
          </reference>
          <reference field="4" count="1" selected="0">
            <x v="109"/>
          </reference>
          <reference field="5" count="1" selected="0">
            <x v="70"/>
          </reference>
        </references>
      </pivotArea>
    </format>
    <format dxfId="2102">
      <pivotArea outline="0" fieldPosition="0">
        <references count="1">
          <reference field="4" count="1" selected="0" defaultSubtotal="1">
            <x v="110"/>
          </reference>
        </references>
      </pivotArea>
    </format>
    <format dxfId="2103">
      <pivotArea outline="0" fieldPosition="0">
        <references count="3">
          <reference field="2" count="1" selected="0" defaultSubtotal="1">
            <x v="14"/>
          </reference>
          <reference field="4" count="1" selected="0">
            <x v="111"/>
          </reference>
          <reference field="5" count="1" selected="0">
            <x v="39"/>
          </reference>
        </references>
      </pivotArea>
    </format>
    <format dxfId="2104">
      <pivotArea dataOnly="0" labelOnly="1" outline="0" fieldPosition="0">
        <references count="1">
          <reference field="4" count="1">
            <x v="111"/>
          </reference>
        </references>
      </pivotArea>
    </format>
    <format dxfId="2105">
      <pivotArea dataOnly="0" labelOnly="1" outline="0" fieldPosition="0">
        <references count="1">
          <reference field="4" count="1" defaultSubtotal="1">
            <x v="110"/>
          </reference>
        </references>
      </pivotArea>
    </format>
    <format dxfId="2106">
      <pivotArea dataOnly="0" labelOnly="1" outline="0" fieldPosition="0">
        <references count="2">
          <reference field="4" count="1" selected="0">
            <x v="111"/>
          </reference>
          <reference field="5" count="1">
            <x v="39"/>
          </reference>
        </references>
      </pivotArea>
    </format>
    <format dxfId="2107">
      <pivotArea dataOnly="0" labelOnly="1" outline="0" fieldPosition="0">
        <references count="3">
          <reference field="2" count="1">
            <x v="14"/>
          </reference>
          <reference field="4" count="1" selected="0">
            <x v="111"/>
          </reference>
          <reference field="5" count="1" selected="0">
            <x v="39"/>
          </reference>
        </references>
      </pivotArea>
    </format>
    <format dxfId="2108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111"/>
          </reference>
          <reference field="5" count="1" selected="0">
            <x v="39"/>
          </reference>
        </references>
      </pivotArea>
    </format>
    <format dxfId="2109">
      <pivotArea outline="0" fieldPosition="0">
        <references count="1">
          <reference field="4" count="1" selected="0" defaultSubtotal="1">
            <x v="112"/>
          </reference>
        </references>
      </pivotArea>
    </format>
    <format dxfId="2110">
      <pivotArea outline="0" fieldPosition="0">
        <references count="3">
          <reference field="2" count="1" selected="0" defaultSubtotal="1">
            <x v="16"/>
          </reference>
          <reference field="4" count="1" selected="0">
            <x v="113"/>
          </reference>
          <reference field="5" count="1" selected="0">
            <x v="4"/>
          </reference>
        </references>
      </pivotArea>
    </format>
    <format dxfId="2111">
      <pivotArea dataOnly="0" labelOnly="1" outline="0" fieldPosition="0">
        <references count="1">
          <reference field="4" count="1">
            <x v="113"/>
          </reference>
        </references>
      </pivotArea>
    </format>
    <format dxfId="2112">
      <pivotArea dataOnly="0" labelOnly="1" outline="0" fieldPosition="0">
        <references count="1">
          <reference field="4" count="1" defaultSubtotal="1">
            <x v="112"/>
          </reference>
        </references>
      </pivotArea>
    </format>
    <format dxfId="2113">
      <pivotArea dataOnly="0" labelOnly="1" outline="0" fieldPosition="0">
        <references count="2">
          <reference field="4" count="1" selected="0">
            <x v="113"/>
          </reference>
          <reference field="5" count="1">
            <x v="4"/>
          </reference>
        </references>
      </pivotArea>
    </format>
    <format dxfId="2114">
      <pivotArea dataOnly="0" labelOnly="1" outline="0" fieldPosition="0">
        <references count="3">
          <reference field="2" count="1">
            <x v="16"/>
          </reference>
          <reference field="4" count="1" selected="0">
            <x v="113"/>
          </reference>
          <reference field="5" count="1" selected="0">
            <x v="4"/>
          </reference>
        </references>
      </pivotArea>
    </format>
    <format dxfId="2115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13"/>
          </reference>
          <reference field="5" count="1" selected="0">
            <x v="4"/>
          </reference>
        </references>
      </pivotArea>
    </format>
    <format dxfId="2116">
      <pivotArea outline="0" fieldPosition="0">
        <references count="1">
          <reference field="4" count="1" selected="0" defaultSubtotal="1">
            <x v="114"/>
          </reference>
        </references>
      </pivotArea>
    </format>
    <format dxfId="2117">
      <pivotArea outline="0" fieldPosition="0">
        <references count="3">
          <reference field="2" count="1" selected="0" defaultSubtotal="1">
            <x v="3"/>
          </reference>
          <reference field="4" count="1" selected="0">
            <x v="115"/>
          </reference>
          <reference field="5" count="1" selected="0">
            <x v="104"/>
          </reference>
        </references>
      </pivotArea>
    </format>
    <format dxfId="2118">
      <pivotArea dataOnly="0" labelOnly="1" outline="0" fieldPosition="0">
        <references count="1">
          <reference field="4" count="1">
            <x v="115"/>
          </reference>
        </references>
      </pivotArea>
    </format>
    <format dxfId="2119">
      <pivotArea dataOnly="0" labelOnly="1" outline="0" fieldPosition="0">
        <references count="1">
          <reference field="4" count="1" defaultSubtotal="1">
            <x v="114"/>
          </reference>
        </references>
      </pivotArea>
    </format>
    <format dxfId="2120">
      <pivotArea dataOnly="0" labelOnly="1" outline="0" fieldPosition="0">
        <references count="2">
          <reference field="4" count="1" selected="0">
            <x v="115"/>
          </reference>
          <reference field="5" count="1">
            <x v="104"/>
          </reference>
        </references>
      </pivotArea>
    </format>
    <format dxfId="2121">
      <pivotArea dataOnly="0" labelOnly="1" outline="0" fieldPosition="0">
        <references count="3">
          <reference field="2" count="1">
            <x v="3"/>
          </reference>
          <reference field="4" count="1" selected="0">
            <x v="115"/>
          </reference>
          <reference field="5" count="1" selected="0">
            <x v="104"/>
          </reference>
        </references>
      </pivotArea>
    </format>
    <format dxfId="2122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115"/>
          </reference>
          <reference field="5" count="1" selected="0">
            <x v="104"/>
          </reference>
        </references>
      </pivotArea>
    </format>
    <format dxfId="2123">
      <pivotArea outline="0" fieldPosition="0">
        <references count="1">
          <reference field="4" count="1" selected="0" defaultSubtotal="1">
            <x v="116"/>
          </reference>
        </references>
      </pivotArea>
    </format>
    <format dxfId="2124">
      <pivotArea dataOnly="0" labelOnly="1" outline="0" fieldPosition="0">
        <references count="1">
          <reference field="4" count="1" defaultSubtotal="1">
            <x v="116"/>
          </reference>
        </references>
      </pivotArea>
    </format>
    <format dxfId="2125">
      <pivotArea outline="0" fieldPosition="0">
        <references count="1">
          <reference field="4" count="1" selected="0" defaultSubtotal="1">
            <x v="117"/>
          </reference>
        </references>
      </pivotArea>
    </format>
    <format dxfId="2126">
      <pivotArea outline="0" fieldPosition="0">
        <references count="3">
          <reference field="2" count="1" selected="0" defaultSubtotal="1">
            <x v="16"/>
          </reference>
          <reference field="4" count="1" selected="0">
            <x v="118"/>
          </reference>
          <reference field="5" count="1" selected="0">
            <x v="142"/>
          </reference>
        </references>
      </pivotArea>
    </format>
    <format dxfId="2127">
      <pivotArea dataOnly="0" labelOnly="1" outline="0" fieldPosition="0">
        <references count="1">
          <reference field="4" count="1">
            <x v="118"/>
          </reference>
        </references>
      </pivotArea>
    </format>
    <format dxfId="2128">
      <pivotArea dataOnly="0" labelOnly="1" outline="0" fieldPosition="0">
        <references count="1">
          <reference field="4" count="1" defaultSubtotal="1">
            <x v="117"/>
          </reference>
        </references>
      </pivotArea>
    </format>
    <format dxfId="2129">
      <pivotArea dataOnly="0" labelOnly="1" outline="0" fieldPosition="0">
        <references count="2">
          <reference field="4" count="1" selected="0">
            <x v="118"/>
          </reference>
          <reference field="5" count="1">
            <x v="142"/>
          </reference>
        </references>
      </pivotArea>
    </format>
    <format dxfId="2130">
      <pivotArea dataOnly="0" labelOnly="1" outline="0" fieldPosition="0">
        <references count="3">
          <reference field="2" count="1">
            <x v="16"/>
          </reference>
          <reference field="4" count="1" selected="0">
            <x v="118"/>
          </reference>
          <reference field="5" count="1" selected="0">
            <x v="142"/>
          </reference>
        </references>
      </pivotArea>
    </format>
    <format dxfId="213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18"/>
          </reference>
          <reference field="5" count="1" selected="0">
            <x v="142"/>
          </reference>
        </references>
      </pivotArea>
    </format>
    <format dxfId="2132">
      <pivotArea outline="0" fieldPosition="0">
        <references count="1">
          <reference field="4" count="1" selected="0" defaultSubtotal="1">
            <x v="119"/>
          </reference>
        </references>
      </pivotArea>
    </format>
    <format dxfId="2133">
      <pivotArea outline="0" fieldPosition="0">
        <references count="3">
          <reference field="2" count="1" selected="0" defaultSubtotal="1">
            <x v="6"/>
          </reference>
          <reference field="4" count="1" selected="0">
            <x v="120"/>
          </reference>
          <reference field="5" count="1" selected="0">
            <x v="3"/>
          </reference>
        </references>
      </pivotArea>
    </format>
    <format dxfId="2134">
      <pivotArea dataOnly="0" labelOnly="1" outline="0" fieldPosition="0">
        <references count="1">
          <reference field="4" count="1">
            <x v="120"/>
          </reference>
        </references>
      </pivotArea>
    </format>
    <format dxfId="2135">
      <pivotArea dataOnly="0" labelOnly="1" outline="0" fieldPosition="0">
        <references count="1">
          <reference field="4" count="1" defaultSubtotal="1">
            <x v="119"/>
          </reference>
        </references>
      </pivotArea>
    </format>
    <format dxfId="2136">
      <pivotArea dataOnly="0" labelOnly="1" outline="0" fieldPosition="0">
        <references count="2">
          <reference field="4" count="1" selected="0">
            <x v="120"/>
          </reference>
          <reference field="5" count="1">
            <x v="3"/>
          </reference>
        </references>
      </pivotArea>
    </format>
    <format dxfId="2137">
      <pivotArea dataOnly="0" labelOnly="1" outline="0" fieldPosition="0">
        <references count="3">
          <reference field="2" count="1">
            <x v="6"/>
          </reference>
          <reference field="4" count="1" selected="0">
            <x v="120"/>
          </reference>
          <reference field="5" count="1" selected="0">
            <x v="3"/>
          </reference>
        </references>
      </pivotArea>
    </format>
    <format dxfId="2138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120"/>
          </reference>
          <reference field="5" count="1" selected="0">
            <x v="3"/>
          </reference>
        </references>
      </pivotArea>
    </format>
    <format dxfId="2139">
      <pivotArea dataOnly="0" labelOnly="1" outline="0" offset="A256" fieldPosition="0">
        <references count="1">
          <reference field="4" count="1" defaultSubtotal="1">
            <x v="121"/>
          </reference>
        </references>
      </pivotArea>
    </format>
    <format dxfId="2140">
      <pivotArea dataOnly="0" labelOnly="1" outline="0" offset="A256" fieldPosition="0">
        <references count="1">
          <reference field="4" count="1" defaultSubtotal="1">
            <x v="121"/>
          </reference>
        </references>
      </pivotArea>
    </format>
    <format dxfId="2141">
      <pivotArea dataOnly="0" labelOnly="1" outline="0" fieldPosition="0">
        <references count="1">
          <reference field="4" count="1">
            <x v="0"/>
          </reference>
        </references>
      </pivotArea>
    </format>
    <format dxfId="2142">
      <pivotArea dataOnly="0" labelOnly="1" outline="0" fieldPosition="0">
        <references count="2">
          <reference field="4" count="1" selected="0">
            <x v="0"/>
          </reference>
          <reference field="5" count="1">
            <x v="114"/>
          </reference>
        </references>
      </pivotArea>
    </format>
    <format dxfId="2143">
      <pivotArea dataOnly="0" labelOnly="1" outline="0" fieldPosition="0">
        <references count="3">
          <reference field="2" count="1">
            <x v="16"/>
          </reference>
          <reference field="4" count="1" selected="0">
            <x v="0"/>
          </reference>
          <reference field="5" count="1" selected="0">
            <x v="114"/>
          </reference>
        </references>
      </pivotArea>
    </format>
    <format dxfId="2144">
      <pivotArea dataOnly="0" labelOnly="1" outline="0" fieldPosition="0">
        <references count="1">
          <reference field="4" count="24" defaultSubtotal="1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</reference>
        </references>
      </pivotArea>
    </format>
    <format dxfId="2145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21"/>
          </reference>
          <reference field="5" count="1" selected="0">
            <x v="141"/>
          </reference>
        </references>
      </pivotArea>
    </format>
    <format dxfId="2146">
      <pivotArea dataOnly="0" labelOnly="1" outline="0" fieldPosition="0">
        <references count="1">
          <reference field="4" count="24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2147">
      <pivotArea dataOnly="0" labelOnly="1" outline="0" fieldPosition="0">
        <references count="1">
          <reference field="4" count="25" defaultSubtotal="1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148">
      <pivotArea dataOnly="0" labelOnly="1" outline="0" fieldPosition="0">
        <references count="1">
          <reference field="4" count="25" defaultSubtotal="1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149">
      <pivotArea dataOnly="0" labelOnly="1" outline="0" fieldPosition="0">
        <references count="1">
          <reference field="4" count="24" defaultSubtotal="1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150">
      <pivotArea dataOnly="0" labelOnly="1" outline="0" fieldPosition="0">
        <references count="1">
          <reference field="4" count="23" defaultSubtotal="1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</reference>
        </references>
      </pivotArea>
    </format>
    <format dxfId="215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0"/>
          </reference>
          <reference field="5" count="1" selected="0">
            <x v="114"/>
          </reference>
        </references>
      </pivotArea>
    </format>
    <format dxfId="2152">
      <pivotArea dataOnly="0" labelOnly="1" outline="0" fieldPosition="0">
        <references count="3">
          <reference field="2" count="1" defaultSubtotal="1">
            <x v="7"/>
          </reference>
          <reference field="4" count="1" selected="0">
            <x v="1"/>
          </reference>
          <reference field="5" count="1" selected="0">
            <x v="42"/>
          </reference>
        </references>
      </pivotArea>
    </format>
    <format dxfId="2153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2"/>
          </reference>
          <reference field="5" count="1" selected="0">
            <x v="41"/>
          </reference>
        </references>
      </pivotArea>
    </format>
    <format dxfId="2154">
      <pivotArea dataOnly="0" labelOnly="1" outline="0" fieldPosition="0">
        <references count="3">
          <reference field="2" count="1" defaultSubtotal="1">
            <x v="4"/>
          </reference>
          <reference field="4" count="1" selected="0">
            <x v="3"/>
          </reference>
          <reference field="5" count="1" selected="0">
            <x v="105"/>
          </reference>
        </references>
      </pivotArea>
    </format>
    <format dxfId="2155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4"/>
          </reference>
          <reference field="5" count="1" selected="0">
            <x v="28"/>
          </reference>
        </references>
      </pivotArea>
    </format>
    <format dxfId="2156">
      <pivotArea dataOnly="0" labelOnly="1" outline="0" fieldPosition="0">
        <references count="3">
          <reference field="2" count="1" defaultSubtotal="1">
            <x v="12"/>
          </reference>
          <reference field="4" count="1" selected="0">
            <x v="5"/>
          </reference>
          <reference field="5" count="1" selected="0">
            <x v="72"/>
          </reference>
        </references>
      </pivotArea>
    </format>
    <format dxfId="2157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6"/>
          </reference>
          <reference field="5" count="1" selected="0">
            <x v="9"/>
          </reference>
        </references>
      </pivotArea>
    </format>
    <format dxfId="2158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7"/>
          </reference>
          <reference field="5" count="1" selected="0">
            <x v="115"/>
          </reference>
        </references>
      </pivotArea>
    </format>
    <format dxfId="2159">
      <pivotArea dataOnly="0" labelOnly="1" outline="0" fieldPosition="0">
        <references count="3">
          <reference field="2" count="1" defaultSubtotal="1">
            <x v="8"/>
          </reference>
          <reference field="4" count="1" selected="0">
            <x v="8"/>
          </reference>
          <reference field="5" count="1" selected="0">
            <x v="5"/>
          </reference>
        </references>
      </pivotArea>
    </format>
    <format dxfId="2160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9"/>
          </reference>
          <reference field="5" count="1" selected="0">
            <x v="116"/>
          </reference>
        </references>
      </pivotArea>
    </format>
    <format dxfId="2161">
      <pivotArea dataOnly="0" labelOnly="1" outline="0" fieldPosition="0">
        <references count="3">
          <reference field="2" count="1" defaultSubtotal="1">
            <x v="5"/>
          </reference>
          <reference field="4" count="1" selected="0">
            <x v="10"/>
          </reference>
          <reference field="5" count="1" selected="0">
            <x v="108"/>
          </reference>
        </references>
      </pivotArea>
    </format>
    <format dxfId="2162">
      <pivotArea dataOnly="0" labelOnly="1" outline="0" fieldPosition="0">
        <references count="3">
          <reference field="2" count="1">
            <x v="5"/>
          </reference>
          <reference field="4" count="1" selected="0">
            <x v="10"/>
          </reference>
          <reference field="5" count="1" selected="0">
            <x v="109"/>
          </reference>
        </references>
      </pivotArea>
    </format>
    <format dxfId="2163">
      <pivotArea dataOnly="0" labelOnly="1" outline="0" fieldPosition="0">
        <references count="3">
          <reference field="2" count="1" defaultSubtotal="1">
            <x v="5"/>
          </reference>
          <reference field="4" count="1" selected="0">
            <x v="10"/>
          </reference>
          <reference field="5" count="1" selected="0">
            <x v="109"/>
          </reference>
        </references>
      </pivotArea>
    </format>
    <format dxfId="2164">
      <pivotArea dataOnly="0" labelOnly="1" outline="0" fieldPosition="0">
        <references count="3">
          <reference field="2" count="1" defaultSubtotal="1">
            <x v="0"/>
          </reference>
          <reference field="4" count="1" selected="0">
            <x v="11"/>
          </reference>
          <reference field="5" count="1" selected="0">
            <x v="68"/>
          </reference>
        </references>
      </pivotArea>
    </format>
    <format dxfId="2165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12"/>
          </reference>
          <reference field="5" count="1" selected="0">
            <x v="75"/>
          </reference>
        </references>
      </pivotArea>
    </format>
    <format dxfId="2166">
      <pivotArea dataOnly="0" labelOnly="1" outline="0" fieldPosition="0">
        <references count="3">
          <reference field="2" count="1">
            <x v="13"/>
          </reference>
          <reference field="4" count="1" selected="0">
            <x v="12"/>
          </reference>
          <reference field="5" count="1" selected="0">
            <x v="76"/>
          </reference>
        </references>
      </pivotArea>
    </format>
    <format dxfId="2167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12"/>
          </reference>
          <reference field="5" count="1" selected="0">
            <x v="76"/>
          </reference>
        </references>
      </pivotArea>
    </format>
    <format dxfId="2168">
      <pivotArea dataOnly="0" labelOnly="1" outline="0" fieldPosition="0">
        <references count="3">
          <reference field="2" count="1">
            <x v="13"/>
          </reference>
          <reference field="4" count="1" selected="0">
            <x v="13"/>
          </reference>
          <reference field="5" count="1" selected="0">
            <x v="77"/>
          </reference>
        </references>
      </pivotArea>
    </format>
    <format dxfId="2169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13"/>
          </reference>
          <reference field="5" count="1" selected="0">
            <x v="77"/>
          </reference>
        </references>
      </pivotArea>
    </format>
    <format dxfId="2170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14"/>
          </reference>
          <reference field="5" count="1" selected="0">
            <x v="98"/>
          </reference>
        </references>
      </pivotArea>
    </format>
    <format dxfId="217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5"/>
          </reference>
          <reference field="5" count="1" selected="0">
            <x v="22"/>
          </reference>
        </references>
      </pivotArea>
    </format>
    <format dxfId="2172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16"/>
          </reference>
          <reference field="5" count="1" selected="0">
            <x v="78"/>
          </reference>
        </references>
      </pivotArea>
    </format>
    <format dxfId="2173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7"/>
          </reference>
          <reference field="5" count="1" selected="0">
            <x v="117"/>
          </reference>
        </references>
      </pivotArea>
    </format>
    <format dxfId="2174">
      <pivotArea dataOnly="0" labelOnly="1" outline="0" fieldPosition="0">
        <references count="3">
          <reference field="2" count="1">
            <x v="16"/>
          </reference>
          <reference field="4" count="1" selected="0">
            <x v="18"/>
          </reference>
          <reference field="5" count="1" selected="0">
            <x v="17"/>
          </reference>
        </references>
      </pivotArea>
    </format>
    <format dxfId="2175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8"/>
          </reference>
          <reference field="5" count="1" selected="0">
            <x v="17"/>
          </reference>
        </references>
      </pivotArea>
    </format>
    <format dxfId="2176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20"/>
          </reference>
          <reference field="5" count="1" selected="0">
            <x v="99"/>
          </reference>
        </references>
      </pivotArea>
    </format>
    <format dxfId="2177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21"/>
          </reference>
          <reference field="5" count="1" selected="0">
            <x v="91"/>
          </reference>
        </references>
      </pivotArea>
    </format>
    <format dxfId="2178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22"/>
          </reference>
          <reference field="5" count="1" selected="0">
            <x v="118"/>
          </reference>
        </references>
      </pivotArea>
    </format>
    <format dxfId="2179">
      <pivotArea dataOnly="0" labelOnly="1" outline="0" fieldPosition="0">
        <references count="3">
          <reference field="2" count="1" defaultSubtotal="1">
            <x v="0"/>
          </reference>
          <reference field="4" count="1" selected="0">
            <x v="23"/>
          </reference>
          <reference field="5" count="1" selected="0">
            <x v="69"/>
          </reference>
        </references>
      </pivotArea>
    </format>
    <format dxfId="2180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24"/>
          </reference>
          <reference field="5" count="1" selected="0">
            <x v="57"/>
          </reference>
        </references>
      </pivotArea>
    </format>
    <format dxfId="2181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25"/>
          </reference>
          <reference field="5" count="1" selected="0">
            <x v="79"/>
          </reference>
        </references>
      </pivotArea>
    </format>
    <format dxfId="2182">
      <pivotArea dataOnly="0" labelOnly="1" outline="0" fieldPosition="0">
        <references count="3">
          <reference field="2" count="1" defaultSubtotal="1">
            <x v="10"/>
          </reference>
          <reference field="4" count="1" selected="0">
            <x v="26"/>
          </reference>
          <reference field="5" count="1" selected="0">
            <x v="11"/>
          </reference>
        </references>
      </pivotArea>
    </format>
    <format dxfId="2183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26"/>
          </reference>
          <reference field="5" count="1" selected="0">
            <x v="21"/>
          </reference>
        </references>
      </pivotArea>
    </format>
    <format dxfId="2184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26"/>
          </reference>
          <reference field="5" count="1" selected="0">
            <x v="80"/>
          </reference>
        </references>
      </pivotArea>
    </format>
    <format dxfId="2185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27"/>
          </reference>
          <reference field="5" count="1" selected="0">
            <x v="6"/>
          </reference>
        </references>
      </pivotArea>
    </format>
    <format dxfId="2186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28"/>
          </reference>
          <reference field="5" count="1" selected="0">
            <x v="74"/>
          </reference>
        </references>
      </pivotArea>
    </format>
    <format dxfId="2187">
      <pivotArea dataOnly="0" labelOnly="1" outline="0" fieldPosition="0">
        <references count="3">
          <reference field="2" count="1" defaultSubtotal="1">
            <x v="7"/>
          </reference>
          <reference field="4" count="1" selected="0">
            <x v="29"/>
          </reference>
          <reference field="5" count="1" selected="0">
            <x v="7"/>
          </reference>
        </references>
      </pivotArea>
    </format>
    <format dxfId="2188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30"/>
          </reference>
          <reference field="5" count="1" selected="0">
            <x v="62"/>
          </reference>
        </references>
      </pivotArea>
    </format>
    <format dxfId="2189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31"/>
          </reference>
          <reference field="5" count="1" selected="0">
            <x v="36"/>
          </reference>
        </references>
      </pivotArea>
    </format>
    <format dxfId="2190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32"/>
          </reference>
          <reference field="5" count="1" selected="0">
            <x v="61"/>
          </reference>
        </references>
      </pivotArea>
    </format>
    <format dxfId="2191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33"/>
          </reference>
          <reference field="5" count="1" selected="0">
            <x v="10"/>
          </reference>
        </references>
      </pivotArea>
    </format>
    <format dxfId="2192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34"/>
          </reference>
          <reference field="5" count="1" selected="0">
            <x v="23"/>
          </reference>
        </references>
      </pivotArea>
    </format>
    <format dxfId="2193">
      <pivotArea dataOnly="0" labelOnly="1" outline="0" fieldPosition="0">
        <references count="3">
          <reference field="2" count="1">
            <x v="16"/>
          </reference>
          <reference field="4" count="1" selected="0">
            <x v="35"/>
          </reference>
          <reference field="5" count="1" selected="0">
            <x v="112"/>
          </reference>
        </references>
      </pivotArea>
    </format>
    <format dxfId="2194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35"/>
          </reference>
          <reference field="5" count="1" selected="0">
            <x v="112"/>
          </reference>
        </references>
      </pivotArea>
    </format>
    <format dxfId="2195">
      <pivotArea dataOnly="0" labelOnly="1" outline="0" fieldPosition="0">
        <references count="3">
          <reference field="2" count="1" defaultSubtotal="1">
            <x v="1"/>
          </reference>
          <reference field="4" count="1" selected="0">
            <x v="36"/>
          </reference>
          <reference field="5" count="1" selected="0">
            <x v="45"/>
          </reference>
        </references>
      </pivotArea>
    </format>
    <format dxfId="2196">
      <pivotArea dataOnly="0" labelOnly="1" outline="0" fieldPosition="0">
        <references count="3">
          <reference field="2" count="1" defaultSubtotal="1">
            <x v="2"/>
          </reference>
          <reference field="4" count="1" selected="0">
            <x v="37"/>
          </reference>
          <reference field="5" count="1" selected="0">
            <x v="96"/>
          </reference>
        </references>
      </pivotArea>
    </format>
    <format dxfId="2197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38"/>
          </reference>
          <reference field="5" count="1" selected="0">
            <x v="100"/>
          </reference>
        </references>
      </pivotArea>
    </format>
    <format dxfId="2198">
      <pivotArea dataOnly="0" labelOnly="1" outline="0" fieldPosition="0">
        <references count="3">
          <reference field="2" count="1" defaultSubtotal="1">
            <x v="5"/>
          </reference>
          <reference field="4" count="1" selected="0">
            <x v="39"/>
          </reference>
          <reference field="5" count="1" selected="0">
            <x v="110"/>
          </reference>
        </references>
      </pivotArea>
    </format>
    <format dxfId="2199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40"/>
          </reference>
          <reference field="5" count="1" selected="0">
            <x v="101"/>
          </reference>
        </references>
      </pivotArea>
    </format>
    <format dxfId="2200">
      <pivotArea dataOnly="0" labelOnly="1" outline="0" fieldPosition="0">
        <references count="3">
          <reference field="2" count="1" defaultSubtotal="1">
            <x v="12"/>
          </reference>
          <reference field="4" count="1" selected="0">
            <x v="41"/>
          </reference>
          <reference field="5" count="1" selected="0">
            <x v="71"/>
          </reference>
        </references>
      </pivotArea>
    </format>
    <format dxfId="2201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42"/>
          </reference>
          <reference field="5" count="1" selected="0">
            <x v="102"/>
          </reference>
        </references>
      </pivotArea>
    </format>
    <format dxfId="2202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43"/>
          </reference>
          <reference field="5" count="1" selected="0">
            <x v="54"/>
          </reference>
        </references>
      </pivotArea>
    </format>
    <format dxfId="2203">
      <pivotArea dataOnly="0" labelOnly="1" outline="0" fieldPosition="0">
        <references count="3">
          <reference field="2" count="1" defaultSubtotal="1">
            <x v="8"/>
          </reference>
          <reference field="4" count="1" selected="0">
            <x v="44"/>
          </reference>
          <reference field="5" count="1" selected="0">
            <x v="33"/>
          </reference>
        </references>
      </pivotArea>
    </format>
    <format dxfId="2204">
      <pivotArea dataOnly="0" labelOnly="1" outline="0" fieldPosition="0">
        <references count="3">
          <reference field="2" count="1">
            <x v="8"/>
          </reference>
          <reference field="4" count="1" selected="0">
            <x v="44"/>
          </reference>
          <reference field="5" count="1" selected="0">
            <x v="34"/>
          </reference>
        </references>
      </pivotArea>
    </format>
    <format dxfId="2205">
      <pivotArea dataOnly="0" labelOnly="1" outline="0" fieldPosition="0">
        <references count="3">
          <reference field="2" count="1" defaultSubtotal="1">
            <x v="8"/>
          </reference>
          <reference field="4" count="1" selected="0">
            <x v="44"/>
          </reference>
          <reference field="5" count="1" selected="0">
            <x v="34"/>
          </reference>
        </references>
      </pivotArea>
    </format>
    <format dxfId="2206">
      <pivotArea dataOnly="0" labelOnly="1" outline="0" fieldPosition="0">
        <references count="3">
          <reference field="2" count="1" defaultSubtotal="1">
            <x v="0"/>
          </reference>
          <reference field="4" count="1" selected="0">
            <x v="45"/>
          </reference>
          <reference field="5" count="1" selected="0">
            <x v="24"/>
          </reference>
        </references>
      </pivotArea>
    </format>
    <format dxfId="2207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45"/>
          </reference>
          <reference field="5" count="1" selected="0">
            <x v="103"/>
          </reference>
        </references>
      </pivotArea>
    </format>
    <format dxfId="2208">
      <pivotArea dataOnly="0" labelOnly="1" outline="0" fieldPosition="0">
        <references count="3">
          <reference field="2" count="1" defaultSubtotal="1">
            <x v="15"/>
          </reference>
          <reference field="4" count="1" selected="0">
            <x v="46"/>
          </reference>
          <reference field="5" count="1" selected="0">
            <x v="107"/>
          </reference>
        </references>
      </pivotArea>
    </format>
    <format dxfId="2209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47"/>
          </reference>
          <reference field="5" count="1" selected="0">
            <x v="40"/>
          </reference>
        </references>
      </pivotArea>
    </format>
    <format dxfId="2210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48"/>
          </reference>
          <reference field="5" count="1" selected="0">
            <x v="111"/>
          </reference>
        </references>
      </pivotArea>
    </format>
    <format dxfId="2211">
      <pivotArea dataOnly="0" labelOnly="1" outline="0" fieldPosition="0">
        <references count="3">
          <reference field="2" count="1">
            <x v="16"/>
          </reference>
          <reference field="4" count="1" selected="0">
            <x v="49"/>
          </reference>
          <reference field="5" count="1" selected="0">
            <x v="16"/>
          </reference>
        </references>
      </pivotArea>
    </format>
    <format dxfId="2212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49"/>
          </reference>
          <reference field="5" count="1" selected="0">
            <x v="16"/>
          </reference>
        </references>
      </pivotArea>
    </format>
    <format dxfId="2213">
      <pivotArea dataOnly="0" labelOnly="1" outline="0" fieldPosition="0">
        <references count="3">
          <reference field="2" count="1">
            <x v="16"/>
          </reference>
          <reference field="4" count="1" selected="0">
            <x v="50"/>
          </reference>
          <reference field="5" count="1" selected="0">
            <x v="48"/>
          </reference>
        </references>
      </pivotArea>
    </format>
    <format dxfId="2214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50"/>
          </reference>
          <reference field="5" count="1" selected="0">
            <x v="48"/>
          </reference>
        </references>
      </pivotArea>
    </format>
    <format dxfId="2215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51"/>
          </reference>
          <reference field="5" count="1" selected="0">
            <x v="92"/>
          </reference>
        </references>
      </pivotArea>
    </format>
    <format dxfId="2216">
      <pivotArea dataOnly="0" labelOnly="1" outline="0" fieldPosition="0">
        <references count="3">
          <reference field="2" count="1" defaultSubtotal="1">
            <x v="8"/>
          </reference>
          <reference field="4" count="1" selected="0">
            <x v="52"/>
          </reference>
          <reference field="5" count="1" selected="0">
            <x v="66"/>
          </reference>
        </references>
      </pivotArea>
    </format>
    <format dxfId="2217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52"/>
          </reference>
          <reference field="5" count="1" selected="0">
            <x v="81"/>
          </reference>
        </references>
      </pivotArea>
    </format>
    <format dxfId="2218">
      <pivotArea dataOnly="0" labelOnly="1" outline="0" fieldPosition="0">
        <references count="3">
          <reference field="2" count="1">
            <x v="13"/>
          </reference>
          <reference field="4" count="1" selected="0">
            <x v="52"/>
          </reference>
          <reference field="5" count="1" selected="0">
            <x v="82"/>
          </reference>
        </references>
      </pivotArea>
    </format>
    <format dxfId="2219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52"/>
          </reference>
          <reference field="5" count="1" selected="0">
            <x v="82"/>
          </reference>
        </references>
      </pivotArea>
    </format>
    <format dxfId="2220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53"/>
          </reference>
          <reference field="5" count="1" selected="0">
            <x v="8"/>
          </reference>
        </references>
      </pivotArea>
    </format>
    <format dxfId="2221">
      <pivotArea dataOnly="0" labelOnly="1" outline="0" fieldPosition="0">
        <references count="3">
          <reference field="2" count="1">
            <x v="16"/>
          </reference>
          <reference field="4" count="1" selected="0">
            <x v="54"/>
          </reference>
          <reference field="5" count="1" selected="0">
            <x v="1"/>
          </reference>
        </references>
      </pivotArea>
    </format>
    <format dxfId="2222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54"/>
          </reference>
          <reference field="5" count="1" selected="0">
            <x v="1"/>
          </reference>
        </references>
      </pivotArea>
    </format>
    <format dxfId="2223">
      <pivotArea dataOnly="0" labelOnly="1" outline="0" fieldPosition="0">
        <references count="3">
          <reference field="2" count="1">
            <x v="16"/>
          </reference>
          <reference field="4" count="1" selected="0">
            <x v="55"/>
          </reference>
          <reference field="5" count="1" selected="0">
            <x v="119"/>
          </reference>
        </references>
      </pivotArea>
    </format>
    <format dxfId="2224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55"/>
          </reference>
          <reference field="5" count="1" selected="0">
            <x v="119"/>
          </reference>
        </references>
      </pivotArea>
    </format>
    <format dxfId="2225">
      <pivotArea dataOnly="0" labelOnly="1" outline="0" fieldPosition="0">
        <references count="3">
          <reference field="2" count="1" defaultSubtotal="1">
            <x v="11"/>
          </reference>
          <reference field="4" count="1" selected="0">
            <x v="56"/>
          </reference>
          <reference field="5" count="1" selected="0">
            <x v="67"/>
          </reference>
        </references>
      </pivotArea>
    </format>
    <format dxfId="2226">
      <pivotArea dataOnly="0" labelOnly="1" outline="0" fieldPosition="0">
        <references count="3">
          <reference field="2" count="1" defaultSubtotal="1">
            <x v="7"/>
          </reference>
          <reference field="4" count="1" selected="0">
            <x v="57"/>
          </reference>
          <reference field="5" count="1" selected="0">
            <x v="64"/>
          </reference>
        </references>
      </pivotArea>
    </format>
    <format dxfId="2227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58"/>
          </reference>
          <reference field="5" count="1" selected="0">
            <x v="12"/>
          </reference>
        </references>
      </pivotArea>
    </format>
    <format dxfId="2228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59"/>
          </reference>
          <reference field="5" count="1" selected="0">
            <x v="16"/>
          </reference>
        </references>
      </pivotArea>
    </format>
    <format dxfId="2229">
      <pivotArea dataOnly="0" labelOnly="1" outline="0" fieldPosition="0">
        <references count="3">
          <reference field="2" count="1" defaultSubtotal="1">
            <x v="5"/>
          </reference>
          <reference field="4" count="1" selected="0">
            <x v="60"/>
          </reference>
          <reference field="5" count="1" selected="0">
            <x v="32"/>
          </reference>
        </references>
      </pivotArea>
    </format>
    <format dxfId="2230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61"/>
          </reference>
          <reference field="5" count="1" selected="0">
            <x v="120"/>
          </reference>
        </references>
      </pivotArea>
    </format>
    <format dxfId="2231">
      <pivotArea dataOnly="0" labelOnly="1" outline="0" fieldPosition="0">
        <references count="3">
          <reference field="2" count="1" defaultSubtotal="1">
            <x v="2"/>
          </reference>
          <reference field="4" count="1" selected="0">
            <x v="62"/>
          </reference>
          <reference field="5" count="1" selected="0">
            <x v="29"/>
          </reference>
        </references>
      </pivotArea>
    </format>
    <format dxfId="2232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63"/>
          </reference>
          <reference field="5" count="1" selected="0">
            <x v="38"/>
          </reference>
        </references>
      </pivotArea>
    </format>
    <format dxfId="2233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64"/>
          </reference>
          <reference field="5" count="1" selected="0">
            <x v="121"/>
          </reference>
        </references>
      </pivotArea>
    </format>
    <format dxfId="2234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65"/>
          </reference>
          <reference field="5" count="1" selected="0">
            <x v="83"/>
          </reference>
        </references>
      </pivotArea>
    </format>
    <format dxfId="2235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65"/>
          </reference>
          <reference field="5" count="1" selected="0">
            <x v="122"/>
          </reference>
        </references>
      </pivotArea>
    </format>
    <format dxfId="2236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66"/>
          </reference>
          <reference field="5" count="1" selected="0">
            <x v="84"/>
          </reference>
        </references>
      </pivotArea>
    </format>
    <format dxfId="2237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68"/>
          </reference>
          <reference field="5" count="1" selected="0">
            <x v="85"/>
          </reference>
        </references>
      </pivotArea>
    </format>
    <format dxfId="2238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69"/>
          </reference>
          <reference field="5" count="1" selected="0">
            <x v="37"/>
          </reference>
        </references>
      </pivotArea>
    </format>
    <format dxfId="2239">
      <pivotArea dataOnly="0" labelOnly="1" outline="0" fieldPosition="0">
        <references count="3">
          <reference field="2" count="1">
            <x v="16"/>
          </reference>
          <reference field="4" count="1" selected="0">
            <x v="70"/>
          </reference>
          <reference field="5" count="1" selected="0">
            <x v="123"/>
          </reference>
        </references>
      </pivotArea>
    </format>
    <format dxfId="2240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70"/>
          </reference>
          <reference field="5" count="1" selected="0">
            <x v="123"/>
          </reference>
        </references>
      </pivotArea>
    </format>
    <format dxfId="2241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71"/>
          </reference>
          <reference field="5" count="1" selected="0">
            <x v="0"/>
          </reference>
        </references>
      </pivotArea>
    </format>
    <format dxfId="2242">
      <pivotArea dataOnly="0" labelOnly="1" outline="0" fieldPosition="0">
        <references count="3">
          <reference field="2" count="1">
            <x v="13"/>
          </reference>
          <reference field="4" count="1" selected="0">
            <x v="71"/>
          </reference>
          <reference field="5" count="1" selected="0">
            <x v="2"/>
          </reference>
        </references>
      </pivotArea>
    </format>
    <format dxfId="2243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71"/>
          </reference>
          <reference field="5" count="1" selected="0">
            <x v="2"/>
          </reference>
        </references>
      </pivotArea>
    </format>
    <format dxfId="2244">
      <pivotArea dataOnly="0" labelOnly="1" outline="0" fieldPosition="0">
        <references count="3">
          <reference field="2" count="1">
            <x v="13"/>
          </reference>
          <reference field="4" count="1" selected="0">
            <x v="71"/>
          </reference>
          <reference field="5" count="1" selected="0">
            <x v="19"/>
          </reference>
        </references>
      </pivotArea>
    </format>
    <format dxfId="2245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71"/>
          </reference>
          <reference field="5" count="1" selected="0">
            <x v="19"/>
          </reference>
        </references>
      </pivotArea>
    </format>
    <format dxfId="2246">
      <pivotArea dataOnly="0" labelOnly="1" outline="0" fieldPosition="0">
        <references count="3">
          <reference field="2" count="1">
            <x v="13"/>
          </reference>
          <reference field="4" count="1" selected="0">
            <x v="71"/>
          </reference>
          <reference field="5" count="1" selected="0">
            <x v="46"/>
          </reference>
        </references>
      </pivotArea>
    </format>
    <format dxfId="2247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71"/>
          </reference>
          <reference field="5" count="1" selected="0">
            <x v="46"/>
          </reference>
        </references>
      </pivotArea>
    </format>
    <format dxfId="2248">
      <pivotArea dataOnly="0" labelOnly="1" outline="0" fieldPosition="0">
        <references count="3">
          <reference field="2" count="1">
            <x v="13"/>
          </reference>
          <reference field="4" count="1" selected="0">
            <x v="71"/>
          </reference>
          <reference field="5" count="1" selected="0">
            <x v="51"/>
          </reference>
        </references>
      </pivotArea>
    </format>
    <format dxfId="2249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71"/>
          </reference>
          <reference field="5" count="1" selected="0">
            <x v="51"/>
          </reference>
        </references>
      </pivotArea>
    </format>
    <format dxfId="2250">
      <pivotArea dataOnly="0" labelOnly="1" outline="0" fieldPosition="0">
        <references count="3">
          <reference field="2" count="1">
            <x v="13"/>
          </reference>
          <reference field="4" count="1" selected="0">
            <x v="71"/>
          </reference>
          <reference field="5" count="1" selected="0">
            <x v="53"/>
          </reference>
        </references>
      </pivotArea>
    </format>
    <format dxfId="2251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71"/>
          </reference>
          <reference field="5" count="1" selected="0">
            <x v="53"/>
          </reference>
        </references>
      </pivotArea>
    </format>
    <format dxfId="2252">
      <pivotArea dataOnly="0" labelOnly="1" outline="0" fieldPosition="0">
        <references count="3">
          <reference field="2" count="1">
            <x v="13"/>
          </reference>
          <reference field="4" count="1" selected="0">
            <x v="71"/>
          </reference>
          <reference field="5" count="1" selected="0">
            <x v="86"/>
          </reference>
        </references>
      </pivotArea>
    </format>
    <format dxfId="2253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71"/>
          </reference>
          <reference field="5" count="1" selected="0">
            <x v="86"/>
          </reference>
        </references>
      </pivotArea>
    </format>
    <format dxfId="2254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71"/>
          </reference>
          <reference field="5" count="1" selected="0">
            <x v="124"/>
          </reference>
        </references>
      </pivotArea>
    </format>
    <format dxfId="2255">
      <pivotArea dataOnly="0" labelOnly="1" outline="0" fieldPosition="0">
        <references count="3">
          <reference field="2" count="1" defaultSubtotal="1">
            <x v="12"/>
          </reference>
          <reference field="4" count="1" selected="0">
            <x v="72"/>
          </reference>
          <reference field="5" count="1" selected="0">
            <x v="73"/>
          </reference>
        </references>
      </pivotArea>
    </format>
    <format dxfId="2256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73"/>
          </reference>
          <reference field="5" count="1" selected="0">
            <x v="27"/>
          </reference>
        </references>
      </pivotArea>
    </format>
    <format dxfId="2257">
      <pivotArea dataOnly="0" labelOnly="1" outline="0" fieldPosition="0">
        <references count="3">
          <reference field="2" count="1">
            <x v="13"/>
          </reference>
          <reference field="4" count="1" selected="0">
            <x v="73"/>
          </reference>
          <reference field="5" count="1" selected="0">
            <x v="31"/>
          </reference>
        </references>
      </pivotArea>
    </format>
    <format dxfId="2258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73"/>
          </reference>
          <reference field="5" count="1" selected="0">
            <x v="31"/>
          </reference>
        </references>
      </pivotArea>
    </format>
    <format dxfId="2259">
      <pivotArea dataOnly="0" labelOnly="1" outline="0" fieldPosition="0">
        <references count="3">
          <reference field="2" count="1">
            <x v="13"/>
          </reference>
          <reference field="4" count="1" selected="0">
            <x v="74"/>
          </reference>
          <reference field="5" count="1" selected="0">
            <x v="26"/>
          </reference>
        </references>
      </pivotArea>
    </format>
    <format dxfId="2260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74"/>
          </reference>
          <reference field="5" count="1" selected="0">
            <x v="26"/>
          </reference>
        </references>
      </pivotArea>
    </format>
    <format dxfId="2261">
      <pivotArea dataOnly="0" labelOnly="1" outline="0" fieldPosition="0">
        <references count="3">
          <reference field="2" count="1" defaultSubtotal="1">
            <x v="7"/>
          </reference>
          <reference field="4" count="1" selected="0">
            <x v="75"/>
          </reference>
          <reference field="5" count="1" selected="0">
            <x v="65"/>
          </reference>
        </references>
      </pivotArea>
    </format>
    <format dxfId="2262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76"/>
          </reference>
          <reference field="5" count="1" selected="0">
            <x v="143"/>
          </reference>
        </references>
      </pivotArea>
    </format>
    <format dxfId="2263">
      <pivotArea dataOnly="0" labelOnly="1" outline="0" fieldPosition="0">
        <references count="3">
          <reference field="2" count="1" defaultSubtotal="1">
            <x v="2"/>
          </reference>
          <reference field="4" count="1" selected="0">
            <x v="77"/>
          </reference>
          <reference field="5" count="1" selected="0">
            <x v="30"/>
          </reference>
        </references>
      </pivotArea>
    </format>
    <format dxfId="2264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78"/>
          </reference>
          <reference field="5" count="1" selected="0">
            <x v="125"/>
          </reference>
        </references>
      </pivotArea>
    </format>
    <format dxfId="2265">
      <pivotArea dataOnly="0" labelOnly="1" outline="0" fieldPosition="0">
        <references count="3">
          <reference field="2" count="1">
            <x v="16"/>
          </reference>
          <reference field="4" count="1" selected="0">
            <x v="78"/>
          </reference>
          <reference field="5" count="1" selected="0">
            <x v="126"/>
          </reference>
        </references>
      </pivotArea>
    </format>
    <format dxfId="2266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78"/>
          </reference>
          <reference field="5" count="1" selected="0">
            <x v="126"/>
          </reference>
        </references>
      </pivotArea>
    </format>
    <format dxfId="2267">
      <pivotArea dataOnly="0" labelOnly="1" outline="0" fieldPosition="0">
        <references count="3">
          <reference field="2" count="1">
            <x v="16"/>
          </reference>
          <reference field="4" count="1" selected="0">
            <x v="79"/>
          </reference>
          <reference field="5" count="1" selected="0">
            <x v="127"/>
          </reference>
        </references>
      </pivotArea>
    </format>
    <format dxfId="2268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79"/>
          </reference>
          <reference field="5" count="1" selected="0">
            <x v="127"/>
          </reference>
        </references>
      </pivotArea>
    </format>
    <format dxfId="2269">
      <pivotArea dataOnly="0" labelOnly="1" outline="0" fieldPosition="0">
        <references count="3">
          <reference field="2" count="1">
            <x v="16"/>
          </reference>
          <reference field="4" count="1" selected="0">
            <x v="80"/>
          </reference>
          <reference field="5" count="1" selected="0">
            <x v="128"/>
          </reference>
        </references>
      </pivotArea>
    </format>
    <format dxfId="2270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0"/>
          </reference>
          <reference field="5" count="1" selected="0">
            <x v="128"/>
          </reference>
        </references>
      </pivotArea>
    </format>
    <format dxfId="2271">
      <pivotArea dataOnly="0" labelOnly="1" outline="0" fieldPosition="0">
        <references count="3">
          <reference field="2" count="1">
            <x v="16"/>
          </reference>
          <reference field="4" count="1" selected="0">
            <x v="80"/>
          </reference>
          <reference field="5" count="1" selected="0">
            <x v="129"/>
          </reference>
        </references>
      </pivotArea>
    </format>
    <format dxfId="2272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0"/>
          </reference>
          <reference field="5" count="1" selected="0">
            <x v="129"/>
          </reference>
        </references>
      </pivotArea>
    </format>
    <format dxfId="2273">
      <pivotArea dataOnly="0" labelOnly="1" outline="0" fieldPosition="0">
        <references count="3">
          <reference field="2" count="1">
            <x v="16"/>
          </reference>
          <reference field="4" count="1" selected="0">
            <x v="80"/>
          </reference>
          <reference field="5" count="1" selected="0">
            <x v="130"/>
          </reference>
        </references>
      </pivotArea>
    </format>
    <format dxfId="2274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0"/>
          </reference>
          <reference field="5" count="1" selected="0">
            <x v="130"/>
          </reference>
        </references>
      </pivotArea>
    </format>
    <format dxfId="2275">
      <pivotArea dataOnly="0" labelOnly="1" outline="0" fieldPosition="0">
        <references count="3">
          <reference field="2" count="1">
            <x v="16"/>
          </reference>
          <reference field="4" count="1" selected="0">
            <x v="81"/>
          </reference>
          <reference field="5" count="1" selected="0">
            <x v="131"/>
          </reference>
        </references>
      </pivotArea>
    </format>
    <format dxfId="2276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1"/>
          </reference>
          <reference field="5" count="1" selected="0">
            <x v="131"/>
          </reference>
        </references>
      </pivotArea>
    </format>
    <format dxfId="2277">
      <pivotArea dataOnly="0" labelOnly="1" outline="0" fieldPosition="0">
        <references count="3">
          <reference field="2" count="1">
            <x v="16"/>
          </reference>
          <reference field="4" count="1" selected="0">
            <x v="82"/>
          </reference>
          <reference field="5" count="1" selected="0">
            <x v="35"/>
          </reference>
        </references>
      </pivotArea>
    </format>
    <format dxfId="2278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2"/>
          </reference>
          <reference field="5" count="1" selected="0">
            <x v="35"/>
          </reference>
        </references>
      </pivotArea>
    </format>
    <format dxfId="2279">
      <pivotArea dataOnly="0" labelOnly="1" outline="0" fieldPosition="0">
        <references count="3">
          <reference field="2" count="1" defaultSubtotal="1">
            <x v="7"/>
          </reference>
          <reference field="4" count="1" selected="0">
            <x v="83"/>
          </reference>
          <reference field="5" count="1" selected="0">
            <x v="20"/>
          </reference>
        </references>
      </pivotArea>
    </format>
    <format dxfId="2280">
      <pivotArea dataOnly="0" labelOnly="1" outline="0" fieldPosition="0">
        <references count="3">
          <reference field="2" count="1" defaultSubtotal="1">
            <x v="4"/>
          </reference>
          <reference field="4" count="1" selected="0">
            <x v="84"/>
          </reference>
          <reference field="5" count="1" selected="0">
            <x v="106"/>
          </reference>
        </references>
      </pivotArea>
    </format>
    <format dxfId="228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5"/>
          </reference>
          <reference field="5" count="1" selected="0">
            <x v="132"/>
          </reference>
        </references>
      </pivotArea>
    </format>
    <format dxfId="2282">
      <pivotArea dataOnly="0" labelOnly="1" outline="0" fieldPosition="0">
        <references count="3">
          <reference field="2" count="1" defaultSubtotal="1">
            <x v="7"/>
          </reference>
          <reference field="4" count="1" selected="0">
            <x v="86"/>
          </reference>
          <reference field="5" count="1" selected="0">
            <x v="44"/>
          </reference>
        </references>
      </pivotArea>
    </format>
    <format dxfId="2283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7"/>
          </reference>
          <reference field="5" count="1" selected="0">
            <x v="133"/>
          </reference>
        </references>
      </pivotArea>
    </format>
    <format dxfId="2284">
      <pivotArea dataOnly="0" labelOnly="1" outline="0" fieldPosition="0">
        <references count="3">
          <reference field="2" count="1">
            <x v="16"/>
          </reference>
          <reference field="4" count="1" selected="0">
            <x v="88"/>
          </reference>
          <reference field="5" count="1" selected="0">
            <x v="134"/>
          </reference>
        </references>
      </pivotArea>
    </format>
    <format dxfId="2285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8"/>
          </reference>
          <reference field="5" count="1" selected="0">
            <x v="134"/>
          </reference>
        </references>
      </pivotArea>
    </format>
    <format dxfId="2286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89"/>
          </reference>
          <reference field="5" count="1" selected="0">
            <x v="87"/>
          </reference>
        </references>
      </pivotArea>
    </format>
    <format dxfId="2287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89"/>
          </reference>
          <reference field="5" count="1" selected="0">
            <x v="135"/>
          </reference>
        </references>
      </pivotArea>
    </format>
    <format dxfId="2288">
      <pivotArea dataOnly="0" labelOnly="1" outline="0" fieldPosition="0">
        <references count="3">
          <reference field="2" count="1">
            <x v="16"/>
          </reference>
          <reference field="4" count="1" selected="0">
            <x v="90"/>
          </reference>
          <reference field="5" count="1" selected="0">
            <x v="52"/>
          </reference>
        </references>
      </pivotArea>
    </format>
    <format dxfId="2289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90"/>
          </reference>
          <reference field="5" count="1" selected="0">
            <x v="52"/>
          </reference>
        </references>
      </pivotArea>
    </format>
    <format dxfId="2290">
      <pivotArea dataOnly="0" labelOnly="1" outline="0" fieldPosition="0">
        <references count="3">
          <reference field="2" count="1">
            <x v="16"/>
          </reference>
          <reference field="4" count="1" selected="0">
            <x v="90"/>
          </reference>
          <reference field="5" count="1" selected="0">
            <x v="58"/>
          </reference>
        </references>
      </pivotArea>
    </format>
    <format dxfId="229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90"/>
          </reference>
          <reference field="5" count="1" selected="0">
            <x v="58"/>
          </reference>
        </references>
      </pivotArea>
    </format>
    <format dxfId="2292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91"/>
          </reference>
          <reference field="5" count="1" selected="0">
            <x v="88"/>
          </reference>
        </references>
      </pivotArea>
    </format>
    <format dxfId="2293">
      <pivotArea dataOnly="0" labelOnly="1" outline="0" fieldPosition="0">
        <references count="3">
          <reference field="2" count="1">
            <x v="13"/>
          </reference>
          <reference field="4" count="1" selected="0">
            <x v="92"/>
          </reference>
          <reference field="5" count="1" selected="0">
            <x v="89"/>
          </reference>
        </references>
      </pivotArea>
    </format>
    <format dxfId="2294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92"/>
          </reference>
          <reference field="5" count="1" selected="0">
            <x v="89"/>
          </reference>
        </references>
      </pivotArea>
    </format>
    <format dxfId="2295">
      <pivotArea dataOnly="0" labelOnly="1" outline="0" fieldPosition="0">
        <references count="3">
          <reference field="2" count="1">
            <x v="13"/>
          </reference>
          <reference field="4" count="1" selected="0">
            <x v="93"/>
          </reference>
          <reference field="5" count="1" selected="0">
            <x v="90"/>
          </reference>
        </references>
      </pivotArea>
    </format>
    <format dxfId="2296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93"/>
          </reference>
          <reference field="5" count="1" selected="0">
            <x v="90"/>
          </reference>
        </references>
      </pivotArea>
    </format>
    <format dxfId="2297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94"/>
          </reference>
          <reference field="5" count="1" selected="0">
            <x v="136"/>
          </reference>
        </references>
      </pivotArea>
    </format>
    <format dxfId="2298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95"/>
          </reference>
          <reference field="5" count="1" selected="0">
            <x v="59"/>
          </reference>
        </references>
      </pivotArea>
    </format>
    <format dxfId="2299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96"/>
          </reference>
          <reference field="5" count="1" selected="0">
            <x v="137"/>
          </reference>
        </references>
      </pivotArea>
    </format>
    <format dxfId="2300">
      <pivotArea dataOnly="0" labelOnly="1" outline="0" fieldPosition="0">
        <references count="3">
          <reference field="2" count="1">
            <x v="16"/>
          </reference>
          <reference field="4" count="1" selected="0">
            <x v="97"/>
          </reference>
          <reference field="5" count="1" selected="0">
            <x v="13"/>
          </reference>
        </references>
      </pivotArea>
    </format>
    <format dxfId="2301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97"/>
          </reference>
          <reference field="5" count="1" selected="0">
            <x v="13"/>
          </reference>
        </references>
      </pivotArea>
    </format>
    <format dxfId="2302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98"/>
          </reference>
          <reference field="5" count="1" selected="0">
            <x v="50"/>
          </reference>
        </references>
      </pivotArea>
    </format>
    <format dxfId="2303">
      <pivotArea dataOnly="0" labelOnly="1" outline="0" fieldPosition="0">
        <references count="3">
          <reference field="2" count="1">
            <x v="14"/>
          </reference>
          <reference field="4" count="1" selected="0">
            <x v="99"/>
          </reference>
          <reference field="5" count="1" selected="0">
            <x v="93"/>
          </reference>
        </references>
      </pivotArea>
    </format>
    <format dxfId="2304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99"/>
          </reference>
          <reference field="5" count="1" selected="0">
            <x v="93"/>
          </reference>
        </references>
      </pivotArea>
    </format>
    <format dxfId="2305">
      <pivotArea dataOnly="0" labelOnly="1" outline="0" fieldPosition="0">
        <references count="3">
          <reference field="2" count="1">
            <x v="14"/>
          </reference>
          <reference field="4" count="1" selected="0">
            <x v="99"/>
          </reference>
          <reference field="5" count="1" selected="0">
            <x v="94"/>
          </reference>
        </references>
      </pivotArea>
    </format>
    <format dxfId="2306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99"/>
          </reference>
          <reference field="5" count="1" selected="0">
            <x v="94"/>
          </reference>
        </references>
      </pivotArea>
    </format>
    <format dxfId="2307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100"/>
          </reference>
          <reference field="5" count="1" selected="0">
            <x v="60"/>
          </reference>
        </references>
      </pivotArea>
    </format>
    <format dxfId="2308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01"/>
          </reference>
          <reference field="5" count="1" selected="0">
            <x v="138"/>
          </reference>
        </references>
      </pivotArea>
    </format>
    <format dxfId="2309">
      <pivotArea dataOnly="0" labelOnly="1" outline="0" fieldPosition="0">
        <references count="3">
          <reference field="2" count="1">
            <x v="16"/>
          </reference>
          <reference field="4" count="1" selected="0">
            <x v="102"/>
          </reference>
          <reference field="5" count="1" selected="0">
            <x v="43"/>
          </reference>
        </references>
      </pivotArea>
    </format>
    <format dxfId="2310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02"/>
          </reference>
          <reference field="5" count="1" selected="0">
            <x v="43"/>
          </reference>
        </references>
      </pivotArea>
    </format>
    <format dxfId="2311">
      <pivotArea dataOnly="0" labelOnly="1" outline="0" fieldPosition="0">
        <references count="3">
          <reference field="2" count="1" defaultSubtotal="1">
            <x v="7"/>
          </reference>
          <reference field="4" count="1" selected="0">
            <x v="103"/>
          </reference>
          <reference field="5" count="1" selected="0">
            <x v="56"/>
          </reference>
        </references>
      </pivotArea>
    </format>
    <format dxfId="2312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04"/>
          </reference>
          <reference field="5" count="1" selected="0">
            <x v="139"/>
          </reference>
        </references>
      </pivotArea>
    </format>
    <format dxfId="2313">
      <pivotArea dataOnly="0" labelOnly="1" outline="0" fieldPosition="0">
        <references count="3">
          <reference field="2" count="1">
            <x v="16"/>
          </reference>
          <reference field="4" count="1" selected="0">
            <x v="105"/>
          </reference>
          <reference field="5" count="1" selected="0">
            <x v="47"/>
          </reference>
        </references>
      </pivotArea>
    </format>
    <format dxfId="2314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05"/>
          </reference>
          <reference field="5" count="1" selected="0">
            <x v="47"/>
          </reference>
        </references>
      </pivotArea>
    </format>
    <format dxfId="2315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106"/>
          </reference>
          <reference field="5" count="1" selected="0">
            <x v="144"/>
          </reference>
        </references>
      </pivotArea>
    </format>
    <format dxfId="2316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07"/>
          </reference>
          <reference field="5" count="1" selected="0">
            <x v="140"/>
          </reference>
        </references>
      </pivotArea>
    </format>
    <format dxfId="2317">
      <pivotArea dataOnly="0" labelOnly="1" outline="0" fieldPosition="0">
        <references count="3">
          <reference field="2" count="1">
            <x v="16"/>
          </reference>
          <reference field="4" count="1" selected="0">
            <x v="108"/>
          </reference>
          <reference field="5" count="1" selected="0">
            <x v="55"/>
          </reference>
        </references>
      </pivotArea>
    </format>
    <format dxfId="2318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08"/>
          </reference>
          <reference field="5" count="1" selected="0">
            <x v="55"/>
          </reference>
        </references>
      </pivotArea>
    </format>
    <format dxfId="2319">
      <pivotArea dataOnly="0" labelOnly="1" outline="0" fieldPosition="0">
        <references count="3">
          <reference field="2" count="1" defaultSubtotal="1">
            <x v="0"/>
          </reference>
          <reference field="4" count="1" selected="0">
            <x v="109"/>
          </reference>
          <reference field="5" count="1" selected="0">
            <x v="70"/>
          </reference>
        </references>
      </pivotArea>
    </format>
    <format dxfId="2320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110"/>
          </reference>
          <reference field="5" count="1" selected="0">
            <x v="49"/>
          </reference>
        </references>
      </pivotArea>
    </format>
    <format dxfId="2321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111"/>
          </reference>
          <reference field="5" count="1" selected="0">
            <x v="39"/>
          </reference>
        </references>
      </pivotArea>
    </format>
    <format dxfId="2322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112"/>
          </reference>
          <reference field="5" count="1" selected="0">
            <x v="25"/>
          </reference>
        </references>
      </pivotArea>
    </format>
    <format dxfId="2323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13"/>
          </reference>
          <reference field="5" count="1" selected="0">
            <x v="4"/>
          </reference>
        </references>
      </pivotArea>
    </format>
    <format dxfId="2324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114"/>
          </reference>
          <reference field="5" count="1" selected="0">
            <x v="14"/>
          </reference>
        </references>
      </pivotArea>
    </format>
    <format dxfId="2325">
      <pivotArea dataOnly="0" labelOnly="1" outline="0" fieldPosition="0">
        <references count="3">
          <reference field="2" count="1" defaultSubtotal="1">
            <x v="3"/>
          </reference>
          <reference field="4" count="1" selected="0">
            <x v="115"/>
          </reference>
          <reference field="5" count="1" selected="0">
            <x v="104"/>
          </reference>
        </references>
      </pivotArea>
    </format>
    <format dxfId="2326">
      <pivotArea dataOnly="0" labelOnly="1" outline="0" fieldPosition="0">
        <references count="3">
          <reference field="2" count="1" defaultSubtotal="1">
            <x v="14"/>
          </reference>
          <reference field="4" count="1" selected="0">
            <x v="116"/>
          </reference>
          <reference field="5" count="1" selected="0">
            <x v="95"/>
          </reference>
        </references>
      </pivotArea>
    </format>
    <format dxfId="2327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17"/>
          </reference>
          <reference field="5" count="1" selected="0">
            <x v="113"/>
          </reference>
        </references>
      </pivotArea>
    </format>
    <format dxfId="2328">
      <pivotArea dataOnly="0" labelOnly="1" outline="0" fieldPosition="0">
        <references count="3">
          <reference field="2" count="1">
            <x v="16"/>
          </reference>
          <reference field="4" count="1" selected="0">
            <x v="118"/>
          </reference>
          <reference field="5" count="1" selected="0">
            <x v="142"/>
          </reference>
        </references>
      </pivotArea>
    </format>
    <format dxfId="2329">
      <pivotArea dataOnly="0" labelOnly="1" outline="0" fieldPosition="0">
        <references count="3">
          <reference field="2" count="1" defaultSubtotal="1">
            <x v="16"/>
          </reference>
          <reference field="4" count="1" selected="0">
            <x v="118"/>
          </reference>
          <reference field="5" count="1" selected="0">
            <x v="142"/>
          </reference>
        </references>
      </pivotArea>
    </format>
    <format dxfId="2330">
      <pivotArea dataOnly="0" labelOnly="1" outline="0" fieldPosition="0">
        <references count="3">
          <reference field="2" count="1" defaultSubtotal="1">
            <x v="13"/>
          </reference>
          <reference field="4" count="1" selected="0">
            <x v="119"/>
          </reference>
          <reference field="5" count="1" selected="0">
            <x v="18"/>
          </reference>
        </references>
      </pivotArea>
    </format>
    <format dxfId="2331">
      <pivotArea dataOnly="0" labelOnly="1" outline="0" fieldPosition="0">
        <references count="3">
          <reference field="2" count="1" defaultSubtotal="1">
            <x v="6"/>
          </reference>
          <reference field="4" count="1" selected="0">
            <x v="120"/>
          </reference>
          <reference field="5" count="1" selected="0">
            <x v="3"/>
          </reference>
        </references>
      </pivotArea>
    </format>
    <format dxfId="2332">
      <pivotArea dataOnly="0" labelOnly="1" outline="0" fieldPosition="0">
        <references count="2">
          <reference field="4" count="1" selected="0">
            <x v="2"/>
          </reference>
          <reference field="5" count="1">
            <x v="41"/>
          </reference>
        </references>
      </pivotArea>
    </format>
    <format dxfId="2333">
      <pivotArea dataOnly="0" labelOnly="1" outline="0" fieldPosition="0">
        <references count="2">
          <reference field="4" count="1" selected="0">
            <x v="4"/>
          </reference>
          <reference field="5" count="1">
            <x v="28"/>
          </reference>
        </references>
      </pivotArea>
    </format>
    <format dxfId="2334">
      <pivotArea dataOnly="0" labelOnly="1" outline="0" fieldPosition="0">
        <references count="2">
          <reference field="4" count="1" selected="0">
            <x v="6"/>
          </reference>
          <reference field="5" count="1">
            <x v="9"/>
          </reference>
        </references>
      </pivotArea>
    </format>
    <format dxfId="2335">
      <pivotArea dataOnly="0" labelOnly="1" outline="0" fieldPosition="0">
        <references count="2">
          <reference field="4" count="1" selected="0">
            <x v="8"/>
          </reference>
          <reference field="5" count="1">
            <x v="5"/>
          </reference>
        </references>
      </pivotArea>
    </format>
    <format dxfId="2336">
      <pivotArea dataOnly="0" labelOnly="1" outline="0" fieldPosition="0">
        <references count="2">
          <reference field="4" count="1" selected="0">
            <x v="10"/>
          </reference>
          <reference field="5" count="2">
            <x v="108"/>
            <x v="109"/>
          </reference>
        </references>
      </pivotArea>
    </format>
    <format dxfId="2337">
      <pivotArea dataOnly="0" labelOnly="1" outline="0" fieldPosition="0">
        <references count="2">
          <reference field="4" count="1" selected="0">
            <x v="11"/>
          </reference>
          <reference field="5" count="1">
            <x v="68"/>
          </reference>
        </references>
      </pivotArea>
    </format>
    <format dxfId="2338">
      <pivotArea dataOnly="0" labelOnly="1" outline="0" fieldPosition="0">
        <references count="2">
          <reference field="4" count="1" selected="0">
            <x v="12"/>
          </reference>
          <reference field="5" count="2">
            <x v="75"/>
            <x v="76"/>
          </reference>
        </references>
      </pivotArea>
    </format>
    <format dxfId="2339">
      <pivotArea dataOnly="0" labelOnly="1" outline="0" fieldPosition="0">
        <references count="2">
          <reference field="4" count="1" selected="0">
            <x v="14"/>
          </reference>
          <reference field="5" count="1">
            <x v="98"/>
          </reference>
        </references>
      </pivotArea>
    </format>
    <format dxfId="2340">
      <pivotArea dataOnly="0" labelOnly="1" outline="0" fieldPosition="0">
        <references count="2">
          <reference field="4" count="1" selected="0">
            <x v="16"/>
          </reference>
          <reference field="5" count="1">
            <x v="78"/>
          </reference>
        </references>
      </pivotArea>
    </format>
    <format dxfId="2341">
      <pivotArea dataOnly="0" labelOnly="1" outline="0" fieldPosition="0">
        <references count="2">
          <reference field="4" count="1" selected="0">
            <x v="18"/>
          </reference>
          <reference field="5" count="1">
            <x v="17"/>
          </reference>
        </references>
      </pivotArea>
    </format>
    <format dxfId="2342">
      <pivotArea dataOnly="0" labelOnly="1" outline="0" fieldPosition="0">
        <references count="2">
          <reference field="4" count="1" selected="0">
            <x v="20"/>
          </reference>
          <reference field="5" count="1">
            <x v="99"/>
          </reference>
        </references>
      </pivotArea>
    </format>
    <format dxfId="2343">
      <pivotArea dataOnly="0" labelOnly="1" outline="0" fieldPosition="0">
        <references count="2">
          <reference field="4" count="1" selected="0">
            <x v="22"/>
          </reference>
          <reference field="5" count="1">
            <x v="118"/>
          </reference>
        </references>
      </pivotArea>
    </format>
    <format dxfId="2344">
      <pivotArea dataOnly="0" labelOnly="1" outline="0" fieldPosition="0">
        <references count="2">
          <reference field="4" count="1" selected="0">
            <x v="24"/>
          </reference>
          <reference field="5" count="1">
            <x v="57"/>
          </reference>
        </references>
      </pivotArea>
    </format>
    <format dxfId="2345">
      <pivotArea dataOnly="0" labelOnly="1" outline="0" fieldPosition="0">
        <references count="2">
          <reference field="4" count="1" selected="0">
            <x v="26"/>
          </reference>
          <reference field="5" count="3">
            <x v="11"/>
            <x v="21"/>
            <x v="80"/>
          </reference>
        </references>
      </pivotArea>
    </format>
    <format dxfId="2346">
      <pivotArea dataOnly="0" labelOnly="1" outline="0" fieldPosition="0">
        <references count="2">
          <reference field="4" count="1" selected="0">
            <x v="28"/>
          </reference>
          <reference field="5" count="1">
            <x v="74"/>
          </reference>
        </references>
      </pivotArea>
    </format>
    <format dxfId="2347">
      <pivotArea dataOnly="0" labelOnly="1" outline="0" fieldPosition="0">
        <references count="2">
          <reference field="4" count="1" selected="0">
            <x v="30"/>
          </reference>
          <reference field="5" count="1">
            <x v="62"/>
          </reference>
        </references>
      </pivotArea>
    </format>
    <format dxfId="2348">
      <pivotArea dataOnly="0" labelOnly="1" outline="0" fieldPosition="0">
        <references count="2">
          <reference field="4" count="1" selected="0">
            <x v="32"/>
          </reference>
          <reference field="5" count="1">
            <x v="61"/>
          </reference>
        </references>
      </pivotArea>
    </format>
    <format dxfId="2349">
      <pivotArea dataOnly="0" labelOnly="1" outline="0" fieldPosition="0">
        <references count="2">
          <reference field="4" count="1" selected="0">
            <x v="34"/>
          </reference>
          <reference field="5" count="1">
            <x v="23"/>
          </reference>
        </references>
      </pivotArea>
    </format>
    <format dxfId="2350">
      <pivotArea dataOnly="0" labelOnly="1" outline="0" fieldPosition="0">
        <references count="2">
          <reference field="4" count="1" selected="0">
            <x v="36"/>
          </reference>
          <reference field="5" count="1">
            <x v="45"/>
          </reference>
        </references>
      </pivotArea>
    </format>
    <format dxfId="2351">
      <pivotArea dataOnly="0" labelOnly="1" outline="0" fieldPosition="0">
        <references count="2">
          <reference field="4" count="1" selected="0">
            <x v="38"/>
          </reference>
          <reference field="5" count="1">
            <x v="100"/>
          </reference>
        </references>
      </pivotArea>
    </format>
    <format dxfId="2352">
      <pivotArea dataOnly="0" labelOnly="1" outline="0" fieldPosition="0">
        <references count="2">
          <reference field="4" count="1" selected="0">
            <x v="39"/>
          </reference>
          <reference field="5" count="1">
            <x v="110"/>
          </reference>
        </references>
      </pivotArea>
    </format>
    <format dxfId="2353">
      <pivotArea dataOnly="0" labelOnly="1" outline="0" fieldPosition="0">
        <references count="2">
          <reference field="4" count="1" selected="0">
            <x v="40"/>
          </reference>
          <reference field="5" count="1">
            <x v="101"/>
          </reference>
        </references>
      </pivotArea>
    </format>
    <format dxfId="2354">
      <pivotArea dataOnly="0" labelOnly="1" outline="0" fieldPosition="0">
        <references count="2">
          <reference field="4" count="1" selected="0">
            <x v="41"/>
          </reference>
          <reference field="5" count="1">
            <x v="71"/>
          </reference>
        </references>
      </pivotArea>
    </format>
    <format dxfId="2355">
      <pivotArea dataOnly="0" labelOnly="1" outline="0" fieldPosition="0">
        <references count="2">
          <reference field="4" count="1" selected="0">
            <x v="42"/>
          </reference>
          <reference field="5" count="1">
            <x v="102"/>
          </reference>
        </references>
      </pivotArea>
    </format>
    <format dxfId="2356">
      <pivotArea dataOnly="0" labelOnly="1" outline="0" fieldPosition="0">
        <references count="2">
          <reference field="4" count="1" selected="0">
            <x v="43"/>
          </reference>
          <reference field="5" count="1">
            <x v="54"/>
          </reference>
        </references>
      </pivotArea>
    </format>
    <format dxfId="2357">
      <pivotArea dataOnly="0" labelOnly="1" outline="0" fieldPosition="0">
        <references count="2">
          <reference field="4" count="1" selected="0">
            <x v="44"/>
          </reference>
          <reference field="5" count="2">
            <x v="33"/>
            <x v="34"/>
          </reference>
        </references>
      </pivotArea>
    </format>
    <format dxfId="2358">
      <pivotArea dataOnly="0" labelOnly="1" outline="0" fieldPosition="0">
        <references count="2">
          <reference field="4" count="1" selected="0">
            <x v="45"/>
          </reference>
          <reference field="5" count="2">
            <x v="24"/>
            <x v="103"/>
          </reference>
        </references>
      </pivotArea>
    </format>
    <format dxfId="2359">
      <pivotArea dataOnly="0" labelOnly="1" outline="0" fieldPosition="0">
        <references count="2">
          <reference field="4" count="1" selected="0">
            <x v="46"/>
          </reference>
          <reference field="5" count="1">
            <x v="107"/>
          </reference>
        </references>
      </pivotArea>
    </format>
    <format dxfId="2360">
      <pivotArea dataOnly="0" labelOnly="1" outline="0" fieldPosition="0">
        <references count="2">
          <reference field="4" count="1" selected="0">
            <x v="47"/>
          </reference>
          <reference field="5" count="1">
            <x v="40"/>
          </reference>
        </references>
      </pivotArea>
    </format>
    <format dxfId="2361">
      <pivotArea dataOnly="0" labelOnly="1" outline="0" fieldPosition="0">
        <references count="2">
          <reference field="4" count="1" selected="0">
            <x v="48"/>
          </reference>
          <reference field="5" count="1">
            <x v="111"/>
          </reference>
        </references>
      </pivotArea>
    </format>
    <format dxfId="2362">
      <pivotArea dataOnly="0" labelOnly="1" outline="0" fieldPosition="0">
        <references count="2">
          <reference field="4" count="1" selected="0">
            <x v="49"/>
          </reference>
          <reference field="5" count="1">
            <x v="16"/>
          </reference>
        </references>
      </pivotArea>
    </format>
    <format dxfId="2363">
      <pivotArea dataOnly="0" labelOnly="1" outline="0" fieldPosition="0">
        <references count="2">
          <reference field="4" count="1" selected="0">
            <x v="50"/>
          </reference>
          <reference field="5" count="1">
            <x v="48"/>
          </reference>
        </references>
      </pivotArea>
    </format>
    <format dxfId="2364">
      <pivotArea dataOnly="0" labelOnly="1" outline="0" fieldPosition="0">
        <references count="2">
          <reference field="4" count="1" selected="0">
            <x v="51"/>
          </reference>
          <reference field="5" count="1">
            <x v="92"/>
          </reference>
        </references>
      </pivotArea>
    </format>
    <format dxfId="2365">
      <pivotArea dataOnly="0" labelOnly="1" outline="0" fieldPosition="0">
        <references count="2">
          <reference field="4" count="1" selected="0">
            <x v="52"/>
          </reference>
          <reference field="5" count="3">
            <x v="66"/>
            <x v="81"/>
            <x v="82"/>
          </reference>
        </references>
      </pivotArea>
    </format>
    <format dxfId="2366">
      <pivotArea dataOnly="0" labelOnly="1" outline="0" fieldPosition="0">
        <references count="2">
          <reference field="4" count="1" selected="0">
            <x v="53"/>
          </reference>
          <reference field="5" count="1">
            <x v="8"/>
          </reference>
        </references>
      </pivotArea>
    </format>
    <format dxfId="2367">
      <pivotArea dataOnly="0" labelOnly="1" outline="0" fieldPosition="0">
        <references count="2">
          <reference field="4" count="1" selected="0">
            <x v="54"/>
          </reference>
          <reference field="5" count="1">
            <x v="1"/>
          </reference>
        </references>
      </pivotArea>
    </format>
    <format dxfId="2368">
      <pivotArea dataOnly="0" labelOnly="1" outline="0" fieldPosition="0">
        <references count="2">
          <reference field="4" count="1" selected="0">
            <x v="55"/>
          </reference>
          <reference field="5" count="1">
            <x v="119"/>
          </reference>
        </references>
      </pivotArea>
    </format>
    <format dxfId="2369">
      <pivotArea dataOnly="0" labelOnly="1" outline="0" fieldPosition="0">
        <references count="2">
          <reference field="4" count="1" selected="0">
            <x v="56"/>
          </reference>
          <reference field="5" count="1">
            <x v="67"/>
          </reference>
        </references>
      </pivotArea>
    </format>
    <format dxfId="2370">
      <pivotArea dataOnly="0" labelOnly="1" outline="0" fieldPosition="0">
        <references count="2">
          <reference field="4" count="1" selected="0">
            <x v="57"/>
          </reference>
          <reference field="5" count="1">
            <x v="64"/>
          </reference>
        </references>
      </pivotArea>
    </format>
    <format dxfId="2371">
      <pivotArea dataOnly="0" labelOnly="1" outline="0" fieldPosition="0">
        <references count="2">
          <reference field="4" count="1" selected="0">
            <x v="58"/>
          </reference>
          <reference field="5" count="1">
            <x v="12"/>
          </reference>
        </references>
      </pivotArea>
    </format>
    <format dxfId="2372">
      <pivotArea dataOnly="0" labelOnly="1" outline="0" fieldPosition="0">
        <references count="2">
          <reference field="4" count="1" selected="0">
            <x v="59"/>
          </reference>
          <reference field="5" count="1">
            <x v="16"/>
          </reference>
        </references>
      </pivotArea>
    </format>
    <format dxfId="2373">
      <pivotArea dataOnly="0" labelOnly="1" outline="0" fieldPosition="0">
        <references count="2">
          <reference field="4" count="1" selected="0">
            <x v="60"/>
          </reference>
          <reference field="5" count="1">
            <x v="32"/>
          </reference>
        </references>
      </pivotArea>
    </format>
    <format dxfId="2374">
      <pivotArea dataOnly="0" labelOnly="1" outline="0" fieldPosition="0">
        <references count="2">
          <reference field="4" count="1" selected="0">
            <x v="61"/>
          </reference>
          <reference field="5" count="1">
            <x v="120"/>
          </reference>
        </references>
      </pivotArea>
    </format>
    <format dxfId="2375">
      <pivotArea dataOnly="0" labelOnly="1" outline="0" fieldPosition="0">
        <references count="2">
          <reference field="4" count="1" selected="0">
            <x v="62"/>
          </reference>
          <reference field="5" count="1">
            <x v="29"/>
          </reference>
        </references>
      </pivotArea>
    </format>
    <format dxfId="2376">
      <pivotArea dataOnly="0" labelOnly="1" outline="0" fieldPosition="0">
        <references count="2">
          <reference field="4" count="1" selected="0">
            <x v="63"/>
          </reference>
          <reference field="5" count="1">
            <x v="38"/>
          </reference>
        </references>
      </pivotArea>
    </format>
    <format dxfId="2377">
      <pivotArea dataOnly="0" labelOnly="1" outline="0" fieldPosition="0">
        <references count="2">
          <reference field="4" count="1" selected="0">
            <x v="64"/>
          </reference>
          <reference field="5" count="1">
            <x v="121"/>
          </reference>
        </references>
      </pivotArea>
    </format>
    <format dxfId="2378">
      <pivotArea dataOnly="0" labelOnly="1" outline="0" fieldPosition="0">
        <references count="2">
          <reference field="4" count="1" selected="0">
            <x v="65"/>
          </reference>
          <reference field="5" count="2">
            <x v="83"/>
            <x v="122"/>
          </reference>
        </references>
      </pivotArea>
    </format>
    <format dxfId="2379">
      <pivotArea dataOnly="0" labelOnly="1" outline="0" fieldPosition="0">
        <references count="2">
          <reference field="4" count="1" selected="0">
            <x v="66"/>
          </reference>
          <reference field="5" count="1">
            <x v="84"/>
          </reference>
        </references>
      </pivotArea>
    </format>
    <format dxfId="2380">
      <pivotArea dataOnly="0" labelOnly="1" outline="0" fieldPosition="0">
        <references count="2">
          <reference field="4" count="1" selected="0">
            <x v="68"/>
          </reference>
          <reference field="5" count="1">
            <x v="85"/>
          </reference>
        </references>
      </pivotArea>
    </format>
    <format dxfId="2381">
      <pivotArea dataOnly="0" labelOnly="1" outline="0" fieldPosition="0">
        <references count="2">
          <reference field="4" count="1" selected="0">
            <x v="69"/>
          </reference>
          <reference field="5" count="1">
            <x v="37"/>
          </reference>
        </references>
      </pivotArea>
    </format>
    <format dxfId="2382">
      <pivotArea dataOnly="0" labelOnly="1" outline="0" fieldPosition="0">
        <references count="2">
          <reference field="4" count="1" selected="0">
            <x v="70"/>
          </reference>
          <reference field="5" count="1">
            <x v="123"/>
          </reference>
        </references>
      </pivotArea>
    </format>
    <format dxfId="2383">
      <pivotArea dataOnly="0" labelOnly="1" outline="0" fieldPosition="0">
        <references count="2">
          <reference field="4" count="1" selected="0">
            <x v="71"/>
          </reference>
          <reference field="5" count="8">
            <x v="0"/>
            <x v="2"/>
            <x v="19"/>
            <x v="46"/>
            <x v="51"/>
            <x v="53"/>
            <x v="86"/>
            <x v="124"/>
          </reference>
        </references>
      </pivotArea>
    </format>
    <format dxfId="2384">
      <pivotArea dataOnly="0" labelOnly="1" outline="0" fieldPosition="0">
        <references count="2">
          <reference field="4" count="1" selected="0">
            <x v="72"/>
          </reference>
          <reference field="5" count="1">
            <x v="73"/>
          </reference>
        </references>
      </pivotArea>
    </format>
    <format dxfId="2385">
      <pivotArea dataOnly="0" labelOnly="1" outline="0" fieldPosition="0">
        <references count="2">
          <reference field="4" count="1" selected="0">
            <x v="73"/>
          </reference>
          <reference field="5" count="2">
            <x v="27"/>
            <x v="31"/>
          </reference>
        </references>
      </pivotArea>
    </format>
    <format dxfId="2386">
      <pivotArea dataOnly="0" labelOnly="1" outline="0" fieldPosition="0">
        <references count="2">
          <reference field="4" count="1" selected="0">
            <x v="74"/>
          </reference>
          <reference field="5" count="1">
            <x v="26"/>
          </reference>
        </references>
      </pivotArea>
    </format>
    <format dxfId="2387">
      <pivotArea dataOnly="0" labelOnly="1" outline="0" fieldPosition="0">
        <references count="2">
          <reference field="4" count="1" selected="0">
            <x v="75"/>
          </reference>
          <reference field="5" count="1">
            <x v="65"/>
          </reference>
        </references>
      </pivotArea>
    </format>
    <format dxfId="2388">
      <pivotArea dataOnly="0" labelOnly="1" outline="0" fieldPosition="0">
        <references count="2">
          <reference field="4" count="1" selected="0">
            <x v="76"/>
          </reference>
          <reference field="5" count="1">
            <x v="143"/>
          </reference>
        </references>
      </pivotArea>
    </format>
    <format dxfId="2389">
      <pivotArea dataOnly="0" labelOnly="1" outline="0" fieldPosition="0">
        <references count="2">
          <reference field="4" count="1" selected="0">
            <x v="77"/>
          </reference>
          <reference field="5" count="1">
            <x v="30"/>
          </reference>
        </references>
      </pivotArea>
    </format>
    <format dxfId="2390">
      <pivotArea dataOnly="0" labelOnly="1" outline="0" fieldPosition="0">
        <references count="2">
          <reference field="4" count="1" selected="0">
            <x v="78"/>
          </reference>
          <reference field="5" count="2">
            <x v="125"/>
            <x v="126"/>
          </reference>
        </references>
      </pivotArea>
    </format>
    <format dxfId="2391">
      <pivotArea dataOnly="0" labelOnly="1" outline="0" fieldPosition="0">
        <references count="2">
          <reference field="4" count="1" selected="0">
            <x v="79"/>
          </reference>
          <reference field="5" count="1">
            <x v="127"/>
          </reference>
        </references>
      </pivotArea>
    </format>
    <format dxfId="2392">
      <pivotArea dataOnly="0" labelOnly="1" outline="0" fieldPosition="0">
        <references count="2">
          <reference field="4" count="1" selected="0">
            <x v="80"/>
          </reference>
          <reference field="5" count="3">
            <x v="128"/>
            <x v="129"/>
            <x v="130"/>
          </reference>
        </references>
      </pivotArea>
    </format>
    <format dxfId="2393">
      <pivotArea dataOnly="0" labelOnly="1" outline="0" fieldPosition="0">
        <references count="2">
          <reference field="4" count="1" selected="0">
            <x v="81"/>
          </reference>
          <reference field="5" count="1">
            <x v="131"/>
          </reference>
        </references>
      </pivotArea>
    </format>
    <format dxfId="2394">
      <pivotArea dataOnly="0" labelOnly="1" outline="0" fieldPosition="0">
        <references count="2">
          <reference field="4" count="1" selected="0">
            <x v="82"/>
          </reference>
          <reference field="5" count="1">
            <x v="35"/>
          </reference>
        </references>
      </pivotArea>
    </format>
    <format dxfId="2395">
      <pivotArea dataOnly="0" labelOnly="1" outline="0" fieldPosition="0">
        <references count="2">
          <reference field="4" count="1" selected="0">
            <x v="83"/>
          </reference>
          <reference field="5" count="1">
            <x v="20"/>
          </reference>
        </references>
      </pivotArea>
    </format>
    <format dxfId="2396">
      <pivotArea dataOnly="0" labelOnly="1" outline="0" fieldPosition="0">
        <references count="2">
          <reference field="4" count="1" selected="0">
            <x v="84"/>
          </reference>
          <reference field="5" count="1">
            <x v="106"/>
          </reference>
        </references>
      </pivotArea>
    </format>
    <format dxfId="2397">
      <pivotArea dataOnly="0" labelOnly="1" outline="0" fieldPosition="0">
        <references count="2">
          <reference field="4" count="1" selected="0">
            <x v="85"/>
          </reference>
          <reference field="5" count="1">
            <x v="132"/>
          </reference>
        </references>
      </pivotArea>
    </format>
    <format dxfId="2398">
      <pivotArea dataOnly="0" labelOnly="1" outline="0" fieldPosition="0">
        <references count="2">
          <reference field="4" count="1" selected="0">
            <x v="86"/>
          </reference>
          <reference field="5" count="1">
            <x v="44"/>
          </reference>
        </references>
      </pivotArea>
    </format>
    <format dxfId="2399">
      <pivotArea dataOnly="0" labelOnly="1" outline="0" fieldPosition="0">
        <references count="2">
          <reference field="4" count="1" selected="0">
            <x v="87"/>
          </reference>
          <reference field="5" count="1">
            <x v="133"/>
          </reference>
        </references>
      </pivotArea>
    </format>
    <format dxfId="2400">
      <pivotArea dataOnly="0" labelOnly="1" outline="0" fieldPosition="0">
        <references count="2">
          <reference field="4" count="1" selected="0">
            <x v="88"/>
          </reference>
          <reference field="5" count="1">
            <x v="134"/>
          </reference>
        </references>
      </pivotArea>
    </format>
    <format dxfId="2401">
      <pivotArea dataOnly="0" labelOnly="1" outline="0" fieldPosition="0">
        <references count="2">
          <reference field="4" count="1" selected="0">
            <x v="89"/>
          </reference>
          <reference field="5" count="2">
            <x v="87"/>
            <x v="135"/>
          </reference>
        </references>
      </pivotArea>
    </format>
    <format dxfId="2402">
      <pivotArea dataOnly="0" labelOnly="1" outline="0" fieldPosition="0">
        <references count="2">
          <reference field="4" count="1" selected="0">
            <x v="90"/>
          </reference>
          <reference field="5" count="2">
            <x v="52"/>
            <x v="58"/>
          </reference>
        </references>
      </pivotArea>
    </format>
    <format dxfId="2403">
      <pivotArea dataOnly="0" labelOnly="1" outline="0" fieldPosition="0">
        <references count="2">
          <reference field="4" count="1" selected="0">
            <x v="91"/>
          </reference>
          <reference field="5" count="1">
            <x v="88"/>
          </reference>
        </references>
      </pivotArea>
    </format>
    <format dxfId="2404">
      <pivotArea dataOnly="0" labelOnly="1" outline="0" fieldPosition="0">
        <references count="2">
          <reference field="4" count="1" selected="0">
            <x v="92"/>
          </reference>
          <reference field="5" count="1">
            <x v="89"/>
          </reference>
        </references>
      </pivotArea>
    </format>
    <format dxfId="2405">
      <pivotArea dataOnly="0" labelOnly="1" outline="0" fieldPosition="0">
        <references count="2">
          <reference field="4" count="1" selected="0">
            <x v="93"/>
          </reference>
          <reference field="5" count="1">
            <x v="90"/>
          </reference>
        </references>
      </pivotArea>
    </format>
    <format dxfId="2406">
      <pivotArea dataOnly="0" labelOnly="1" outline="0" fieldPosition="0">
        <references count="2">
          <reference field="4" count="1" selected="0">
            <x v="94"/>
          </reference>
          <reference field="5" count="1">
            <x v="136"/>
          </reference>
        </references>
      </pivotArea>
    </format>
    <format dxfId="2407">
      <pivotArea dataOnly="0" labelOnly="1" outline="0" fieldPosition="0">
        <references count="2">
          <reference field="4" count="1" selected="0">
            <x v="95"/>
          </reference>
          <reference field="5" count="1">
            <x v="59"/>
          </reference>
        </references>
      </pivotArea>
    </format>
    <format dxfId="2408">
      <pivotArea dataOnly="0" labelOnly="1" outline="0" fieldPosition="0">
        <references count="2">
          <reference field="4" count="1" selected="0">
            <x v="96"/>
          </reference>
          <reference field="5" count="1">
            <x v="137"/>
          </reference>
        </references>
      </pivotArea>
    </format>
    <format dxfId="2409">
      <pivotArea dataOnly="0" labelOnly="1" outline="0" fieldPosition="0">
        <references count="2">
          <reference field="4" count="1" selected="0">
            <x v="97"/>
          </reference>
          <reference field="5" count="1">
            <x v="13"/>
          </reference>
        </references>
      </pivotArea>
    </format>
    <format dxfId="2410">
      <pivotArea dataOnly="0" labelOnly="1" outline="0" fieldPosition="0">
        <references count="2">
          <reference field="4" count="1" selected="0">
            <x v="98"/>
          </reference>
          <reference field="5" count="1">
            <x v="50"/>
          </reference>
        </references>
      </pivotArea>
    </format>
    <format dxfId="2411">
      <pivotArea dataOnly="0" labelOnly="1" outline="0" fieldPosition="0">
        <references count="2">
          <reference field="4" count="1" selected="0">
            <x v="99"/>
          </reference>
          <reference field="5" count="2">
            <x v="93"/>
            <x v="94"/>
          </reference>
        </references>
      </pivotArea>
    </format>
    <format dxfId="2412">
      <pivotArea dataOnly="0" labelOnly="1" outline="0" fieldPosition="0">
        <references count="2">
          <reference field="4" count="1" selected="0">
            <x v="100"/>
          </reference>
          <reference field="5" count="1">
            <x v="60"/>
          </reference>
        </references>
      </pivotArea>
    </format>
    <format dxfId="2413">
      <pivotArea dataOnly="0" labelOnly="1" outline="0" fieldPosition="0">
        <references count="2">
          <reference field="4" count="1" selected="0">
            <x v="101"/>
          </reference>
          <reference field="5" count="1">
            <x v="138"/>
          </reference>
        </references>
      </pivotArea>
    </format>
    <format dxfId="2414">
      <pivotArea dataOnly="0" labelOnly="1" outline="0" fieldPosition="0">
        <references count="2">
          <reference field="4" count="1" selected="0">
            <x v="102"/>
          </reference>
          <reference field="5" count="1">
            <x v="43"/>
          </reference>
        </references>
      </pivotArea>
    </format>
    <format dxfId="2415">
      <pivotArea dataOnly="0" labelOnly="1" outline="0" fieldPosition="0">
        <references count="2">
          <reference field="4" count="1" selected="0">
            <x v="103"/>
          </reference>
          <reference field="5" count="1">
            <x v="56"/>
          </reference>
        </references>
      </pivotArea>
    </format>
    <format dxfId="2416">
      <pivotArea dataOnly="0" labelOnly="1" outline="0" fieldPosition="0">
        <references count="2">
          <reference field="4" count="1" selected="0">
            <x v="104"/>
          </reference>
          <reference field="5" count="1">
            <x v="139"/>
          </reference>
        </references>
      </pivotArea>
    </format>
    <format dxfId="2417">
      <pivotArea dataOnly="0" labelOnly="1" outline="0" fieldPosition="0">
        <references count="2">
          <reference field="4" count="1" selected="0">
            <x v="105"/>
          </reference>
          <reference field="5" count="1">
            <x v="47"/>
          </reference>
        </references>
      </pivotArea>
    </format>
    <format dxfId="2418">
      <pivotArea dataOnly="0" labelOnly="1" outline="0" fieldPosition="0">
        <references count="2">
          <reference field="4" count="1" selected="0">
            <x v="106"/>
          </reference>
          <reference field="5" count="1">
            <x v="144"/>
          </reference>
        </references>
      </pivotArea>
    </format>
    <format dxfId="2419">
      <pivotArea dataOnly="0" labelOnly="1" outline="0" fieldPosition="0">
        <references count="2">
          <reference field="4" count="1" selected="0">
            <x v="107"/>
          </reference>
          <reference field="5" count="1">
            <x v="140"/>
          </reference>
        </references>
      </pivotArea>
    </format>
    <format dxfId="2420">
      <pivotArea dataOnly="0" labelOnly="1" outline="0" fieldPosition="0">
        <references count="2">
          <reference field="4" count="1" selected="0">
            <x v="108"/>
          </reference>
          <reference field="5" count="1">
            <x v="55"/>
          </reference>
        </references>
      </pivotArea>
    </format>
    <format dxfId="2421">
      <pivotArea dataOnly="0" labelOnly="1" outline="0" fieldPosition="0">
        <references count="2">
          <reference field="4" count="1" selected="0">
            <x v="109"/>
          </reference>
          <reference field="5" count="1">
            <x v="70"/>
          </reference>
        </references>
      </pivotArea>
    </format>
    <format dxfId="2422">
      <pivotArea dataOnly="0" labelOnly="1" outline="0" fieldPosition="0">
        <references count="2">
          <reference field="4" count="1" selected="0">
            <x v="110"/>
          </reference>
          <reference field="5" count="1">
            <x v="49"/>
          </reference>
        </references>
      </pivotArea>
    </format>
    <format dxfId="2423">
      <pivotArea dataOnly="0" labelOnly="1" outline="0" fieldPosition="0">
        <references count="2">
          <reference field="4" count="1" selected="0">
            <x v="111"/>
          </reference>
          <reference field="5" count="1">
            <x v="39"/>
          </reference>
        </references>
      </pivotArea>
    </format>
    <format dxfId="2424">
      <pivotArea dataOnly="0" labelOnly="1" outline="0" fieldPosition="0">
        <references count="2">
          <reference field="4" count="1" selected="0">
            <x v="112"/>
          </reference>
          <reference field="5" count="1">
            <x v="25"/>
          </reference>
        </references>
      </pivotArea>
    </format>
    <format dxfId="2425">
      <pivotArea dataOnly="0" labelOnly="1" outline="0" fieldPosition="0">
        <references count="2">
          <reference field="4" count="1" selected="0">
            <x v="113"/>
          </reference>
          <reference field="5" count="1">
            <x v="4"/>
          </reference>
        </references>
      </pivotArea>
    </format>
    <format dxfId="2426">
      <pivotArea dataOnly="0" labelOnly="1" outline="0" fieldPosition="0">
        <references count="2">
          <reference field="4" count="1" selected="0">
            <x v="114"/>
          </reference>
          <reference field="5" count="1">
            <x v="14"/>
          </reference>
        </references>
      </pivotArea>
    </format>
    <format dxfId="2427">
      <pivotArea dataOnly="0" labelOnly="1" outline="0" fieldPosition="0">
        <references count="2">
          <reference field="4" count="1" selected="0">
            <x v="115"/>
          </reference>
          <reference field="5" count="1">
            <x v="104"/>
          </reference>
        </references>
      </pivotArea>
    </format>
    <format dxfId="2428">
      <pivotArea dataOnly="0" labelOnly="1" outline="0" fieldPosition="0">
        <references count="2">
          <reference field="4" count="1" selected="0">
            <x v="116"/>
          </reference>
          <reference field="5" count="1">
            <x v="95"/>
          </reference>
        </references>
      </pivotArea>
    </format>
    <format dxfId="2429">
      <pivotArea dataOnly="0" labelOnly="1" outline="0" fieldPosition="0">
        <references count="2">
          <reference field="4" count="1" selected="0">
            <x v="117"/>
          </reference>
          <reference field="5" count="1">
            <x v="113"/>
          </reference>
        </references>
      </pivotArea>
    </format>
    <format dxfId="2430">
      <pivotArea dataOnly="0" labelOnly="1" outline="0" fieldPosition="0">
        <references count="2">
          <reference field="4" count="1" selected="0">
            <x v="118"/>
          </reference>
          <reference field="5" count="1">
            <x v="142"/>
          </reference>
        </references>
      </pivotArea>
    </format>
    <format dxfId="2431">
      <pivotArea dataOnly="0" labelOnly="1" outline="0" fieldPosition="0">
        <references count="2">
          <reference field="4" count="1" selected="0">
            <x v="119"/>
          </reference>
          <reference field="5" count="1">
            <x v="18"/>
          </reference>
        </references>
      </pivotArea>
    </format>
    <format dxfId="2432">
      <pivotArea dataOnly="0" labelOnly="1" outline="0" fieldPosition="0">
        <references count="2">
          <reference field="4" count="1" selected="0">
            <x v="120"/>
          </reference>
          <reference field="5" count="1">
            <x v="3"/>
          </reference>
        </references>
      </pivotArea>
    </format>
    <format dxfId="2433">
      <pivotArea dataOnly="0" labelOnly="1" outline="0" fieldPosition="0">
        <references count="2">
          <reference field="4" count="1" selected="0">
            <x v="121"/>
          </reference>
          <reference field="5" count="1">
            <x v="141"/>
          </reference>
        </references>
      </pivotArea>
    </format>
    <format dxfId="2434">
      <pivotArea dataOnly="0" labelOnly="1" outline="0" fieldPosition="0">
        <references count="3">
          <reference field="2" count="1">
            <x v="7"/>
          </reference>
          <reference field="4" count="1" selected="0">
            <x v="1"/>
          </reference>
          <reference field="5" count="1" selected="0">
            <x v="42"/>
          </reference>
        </references>
      </pivotArea>
    </format>
    <format dxfId="2435">
      <pivotArea dataOnly="0" labelOnly="1" outline="0" fieldPosition="0">
        <references count="3">
          <reference field="2" count="1">
            <x v="6"/>
          </reference>
          <reference field="4" count="1" selected="0">
            <x v="2"/>
          </reference>
          <reference field="5" count="1" selected="0">
            <x v="41"/>
          </reference>
        </references>
      </pivotArea>
    </format>
    <format dxfId="2436">
      <pivotArea dataOnly="0" labelOnly="1" outline="0" fieldPosition="0">
        <references count="3">
          <reference field="2" count="1">
            <x v="4"/>
          </reference>
          <reference field="4" count="1" selected="0">
            <x v="3"/>
          </reference>
          <reference field="5" count="1" selected="0">
            <x v="105"/>
          </reference>
        </references>
      </pivotArea>
    </format>
    <format dxfId="2437">
      <pivotArea dataOnly="0" labelOnly="1" outline="0" fieldPosition="0">
        <references count="3">
          <reference field="2" count="1">
            <x v="14"/>
          </reference>
          <reference field="4" count="1" selected="0">
            <x v="4"/>
          </reference>
          <reference field="5" count="1" selected="0">
            <x v="28"/>
          </reference>
        </references>
      </pivotArea>
    </format>
    <format dxfId="2438">
      <pivotArea dataOnly="0" labelOnly="1" outline="0" fieldPosition="0">
        <references count="3">
          <reference field="2" count="1">
            <x v="12"/>
          </reference>
          <reference field="4" count="1" selected="0">
            <x v="5"/>
          </reference>
          <reference field="5" count="1" selected="0">
            <x v="72"/>
          </reference>
        </references>
      </pivotArea>
    </format>
    <format dxfId="2439">
      <pivotArea dataOnly="0" labelOnly="1" outline="0" fieldPosition="0">
        <references count="3">
          <reference field="2" count="1">
            <x v="14"/>
          </reference>
          <reference field="4" count="1" selected="0">
            <x v="6"/>
          </reference>
          <reference field="5" count="1" selected="0">
            <x v="9"/>
          </reference>
        </references>
      </pivotArea>
    </format>
    <format dxfId="2440">
      <pivotArea dataOnly="0" labelOnly="1" outline="0" fieldPosition="0">
        <references count="3">
          <reference field="2" count="1">
            <x v="16"/>
          </reference>
          <reference field="4" count="1" selected="0">
            <x v="7"/>
          </reference>
          <reference field="5" count="1" selected="0">
            <x v="115"/>
          </reference>
        </references>
      </pivotArea>
    </format>
    <format dxfId="2441">
      <pivotArea dataOnly="0" labelOnly="1" outline="0" fieldPosition="0">
        <references count="3">
          <reference field="2" count="1">
            <x v="8"/>
          </reference>
          <reference field="4" count="1" selected="0">
            <x v="8"/>
          </reference>
          <reference field="5" count="1" selected="0">
            <x v="5"/>
          </reference>
        </references>
      </pivotArea>
    </format>
    <format dxfId="2442">
      <pivotArea dataOnly="0" labelOnly="1" outline="0" fieldPosition="0">
        <references count="3">
          <reference field="2" count="1">
            <x v="16"/>
          </reference>
          <reference field="4" count="1" selected="0">
            <x v="9"/>
          </reference>
          <reference field="5" count="1" selected="0">
            <x v="116"/>
          </reference>
        </references>
      </pivotArea>
    </format>
    <format dxfId="2443">
      <pivotArea dataOnly="0" labelOnly="1" outline="0" fieldPosition="0">
        <references count="3">
          <reference field="2" count="1">
            <x v="5"/>
          </reference>
          <reference field="4" count="1" selected="0">
            <x v="10"/>
          </reference>
          <reference field="5" count="1" selected="0">
            <x v="108"/>
          </reference>
        </references>
      </pivotArea>
    </format>
    <format dxfId="2444">
      <pivotArea dataOnly="0" labelOnly="1" outline="0" fieldPosition="0">
        <references count="3">
          <reference field="2" count="1">
            <x v="0"/>
          </reference>
          <reference field="4" count="1" selected="0">
            <x v="11"/>
          </reference>
          <reference field="5" count="1" selected="0">
            <x v="68"/>
          </reference>
        </references>
      </pivotArea>
    </format>
    <format dxfId="2445">
      <pivotArea dataOnly="0" labelOnly="1" outline="0" fieldPosition="0">
        <references count="3">
          <reference field="2" count="1">
            <x v="13"/>
          </reference>
          <reference field="4" count="1" selected="0">
            <x v="12"/>
          </reference>
          <reference field="5" count="1" selected="0">
            <x v="75"/>
          </reference>
        </references>
      </pivotArea>
    </format>
    <format dxfId="2446">
      <pivotArea dataOnly="0" labelOnly="1" outline="0" fieldPosition="0">
        <references count="3">
          <reference field="2" count="1">
            <x v="3"/>
          </reference>
          <reference field="4" count="1" selected="0">
            <x v="14"/>
          </reference>
          <reference field="5" count="1" selected="0">
            <x v="98"/>
          </reference>
        </references>
      </pivotArea>
    </format>
    <format dxfId="2447">
      <pivotArea dataOnly="0" labelOnly="1" outline="0" fieldPosition="0">
        <references count="3">
          <reference field="2" count="1">
            <x v="16"/>
          </reference>
          <reference field="4" count="1" selected="0">
            <x v="15"/>
          </reference>
          <reference field="5" count="1" selected="0">
            <x v="22"/>
          </reference>
        </references>
      </pivotArea>
    </format>
    <format dxfId="2448">
      <pivotArea dataOnly="0" labelOnly="1" outline="0" fieldPosition="0">
        <references count="3">
          <reference field="2" count="1">
            <x v="13"/>
          </reference>
          <reference field="4" count="1" selected="0">
            <x v="16"/>
          </reference>
          <reference field="5" count="1" selected="0">
            <x v="78"/>
          </reference>
        </references>
      </pivotArea>
    </format>
    <format dxfId="2449">
      <pivotArea dataOnly="0" labelOnly="1" outline="0" fieldPosition="0">
        <references count="3">
          <reference field="2" count="1">
            <x v="16"/>
          </reference>
          <reference field="4" count="1" selected="0">
            <x v="17"/>
          </reference>
          <reference field="5" count="1" selected="0">
            <x v="117"/>
          </reference>
        </references>
      </pivotArea>
    </format>
    <format dxfId="2450">
      <pivotArea dataOnly="0" labelOnly="1" outline="0" fieldPosition="0">
        <references count="3">
          <reference field="2" count="1">
            <x v="3"/>
          </reference>
          <reference field="4" count="1" selected="0">
            <x v="20"/>
          </reference>
          <reference field="5" count="1" selected="0">
            <x v="99"/>
          </reference>
        </references>
      </pivotArea>
    </format>
    <format dxfId="2451">
      <pivotArea dataOnly="0" labelOnly="1" outline="0" fieldPosition="0">
        <references count="3">
          <reference field="2" count="1">
            <x v="14"/>
          </reference>
          <reference field="4" count="1" selected="0">
            <x v="21"/>
          </reference>
          <reference field="5" count="1" selected="0">
            <x v="91"/>
          </reference>
        </references>
      </pivotArea>
    </format>
    <format dxfId="2452">
      <pivotArea dataOnly="0" labelOnly="1" outline="0" fieldPosition="0">
        <references count="3">
          <reference field="2" count="1">
            <x v="16"/>
          </reference>
          <reference field="4" count="1" selected="0">
            <x v="22"/>
          </reference>
          <reference field="5" count="1" selected="0">
            <x v="118"/>
          </reference>
        </references>
      </pivotArea>
    </format>
    <format dxfId="2453">
      <pivotArea dataOnly="0" labelOnly="1" outline="0" fieldPosition="0">
        <references count="3">
          <reference field="2" count="1">
            <x v="0"/>
          </reference>
          <reference field="4" count="1" selected="0">
            <x v="23"/>
          </reference>
          <reference field="5" count="1" selected="0">
            <x v="69"/>
          </reference>
        </references>
      </pivotArea>
    </format>
    <format dxfId="2454">
      <pivotArea dataOnly="0" labelOnly="1" outline="0" fieldPosition="0">
        <references count="3">
          <reference field="2" count="1">
            <x v="14"/>
          </reference>
          <reference field="4" count="1" selected="0">
            <x v="24"/>
          </reference>
          <reference field="5" count="1" selected="0">
            <x v="57"/>
          </reference>
        </references>
      </pivotArea>
    </format>
    <format dxfId="2455">
      <pivotArea dataOnly="0" labelOnly="1" outline="0" fieldPosition="0">
        <references count="3">
          <reference field="2" count="1">
            <x v="13"/>
          </reference>
          <reference field="4" count="1" selected="0">
            <x v="25"/>
          </reference>
          <reference field="5" count="1" selected="0">
            <x v="79"/>
          </reference>
        </references>
      </pivotArea>
    </format>
    <format dxfId="2456">
      <pivotArea dataOnly="0" labelOnly="1" outline="0" fieldPosition="0">
        <references count="3">
          <reference field="2" count="1">
            <x v="10"/>
          </reference>
          <reference field="4" count="1" selected="0">
            <x v="26"/>
          </reference>
          <reference field="5" count="1" selected="0">
            <x v="11"/>
          </reference>
        </references>
      </pivotArea>
    </format>
    <format dxfId="2457">
      <pivotArea dataOnly="0" labelOnly="1" outline="0" fieldPosition="0">
        <references count="3">
          <reference field="2" count="1">
            <x v="16"/>
          </reference>
          <reference field="4" count="1" selected="0">
            <x v="26"/>
          </reference>
          <reference field="5" count="1" selected="0">
            <x v="21"/>
          </reference>
        </references>
      </pivotArea>
    </format>
    <format dxfId="2458">
      <pivotArea dataOnly="0" labelOnly="1" outline="0" fieldPosition="0">
        <references count="3">
          <reference field="2" count="1">
            <x v="13"/>
          </reference>
          <reference field="4" count="1" selected="0">
            <x v="26"/>
          </reference>
          <reference field="5" count="1" selected="0">
            <x v="80"/>
          </reference>
        </references>
      </pivotArea>
    </format>
    <format dxfId="2459">
      <pivotArea dataOnly="0" labelOnly="1" outline="0" fieldPosition="0">
        <references count="3">
          <reference field="2" count="1">
            <x v="14"/>
          </reference>
          <reference field="4" count="1" selected="0">
            <x v="27"/>
          </reference>
          <reference field="5" count="1" selected="0">
            <x v="6"/>
          </reference>
        </references>
      </pivotArea>
    </format>
    <format dxfId="2460">
      <pivotArea dataOnly="0" labelOnly="1" outline="0" fieldPosition="0">
        <references count="3">
          <reference field="2" count="1">
            <x v="13"/>
          </reference>
          <reference field="4" count="1" selected="0">
            <x v="28"/>
          </reference>
          <reference field="5" count="1" selected="0">
            <x v="74"/>
          </reference>
        </references>
      </pivotArea>
    </format>
    <format dxfId="2461">
      <pivotArea dataOnly="0" labelOnly="1" outline="0" fieldPosition="0">
        <references count="3">
          <reference field="2" count="1">
            <x v="7"/>
          </reference>
          <reference field="4" count="1" selected="0">
            <x v="29"/>
          </reference>
          <reference field="5" count="1" selected="0">
            <x v="7"/>
          </reference>
        </references>
      </pivotArea>
    </format>
    <format dxfId="2462">
      <pivotArea dataOnly="0" labelOnly="1" outline="0" fieldPosition="0">
        <references count="3">
          <reference field="2" count="1">
            <x v="14"/>
          </reference>
          <reference field="4" count="1" selected="0">
            <x v="30"/>
          </reference>
          <reference field="5" count="1" selected="0">
            <x v="62"/>
          </reference>
        </references>
      </pivotArea>
    </format>
    <format dxfId="2463">
      <pivotArea dataOnly="0" labelOnly="1" outline="0" fieldPosition="0">
        <references count="3">
          <reference field="2" count="1">
            <x v="3"/>
          </reference>
          <reference field="4" count="1" selected="0">
            <x v="31"/>
          </reference>
          <reference field="5" count="1" selected="0">
            <x v="36"/>
          </reference>
        </references>
      </pivotArea>
    </format>
    <format dxfId="2464">
      <pivotArea dataOnly="0" labelOnly="1" outline="0" fieldPosition="0">
        <references count="3">
          <reference field="2" count="1">
            <x v="16"/>
          </reference>
          <reference field="4" count="1" selected="0">
            <x v="32"/>
          </reference>
          <reference field="5" count="1" selected="0">
            <x v="61"/>
          </reference>
        </references>
      </pivotArea>
    </format>
    <format dxfId="2465">
      <pivotArea dataOnly="0" labelOnly="1" outline="0" fieldPosition="0">
        <references count="3">
          <reference field="2" count="1">
            <x v="3"/>
          </reference>
          <reference field="4" count="1" selected="0">
            <x v="33"/>
          </reference>
          <reference field="5" count="1" selected="0">
            <x v="10"/>
          </reference>
        </references>
      </pivotArea>
    </format>
    <format dxfId="2466">
      <pivotArea dataOnly="0" labelOnly="1" outline="0" fieldPosition="0">
        <references count="3">
          <reference field="2" count="1">
            <x v="16"/>
          </reference>
          <reference field="4" count="1" selected="0">
            <x v="34"/>
          </reference>
          <reference field="5" count="1" selected="0">
            <x v="23"/>
          </reference>
        </references>
      </pivotArea>
    </format>
    <format dxfId="2467">
      <pivotArea dataOnly="0" labelOnly="1" outline="0" fieldPosition="0">
        <references count="3">
          <reference field="2" count="1">
            <x v="1"/>
          </reference>
          <reference field="4" count="1" selected="0">
            <x v="36"/>
          </reference>
          <reference field="5" count="1" selected="0">
            <x v="45"/>
          </reference>
        </references>
      </pivotArea>
    </format>
    <format dxfId="2468">
      <pivotArea dataOnly="0" labelOnly="1" outline="0" fieldPosition="0">
        <references count="3">
          <reference field="2" count="1">
            <x v="2"/>
          </reference>
          <reference field="4" count="1" selected="0">
            <x v="37"/>
          </reference>
          <reference field="5" count="1" selected="0">
            <x v="96"/>
          </reference>
        </references>
      </pivotArea>
    </format>
    <format dxfId="2469">
      <pivotArea dataOnly="0" labelOnly="1" outline="0" fieldPosition="0">
        <references count="3">
          <reference field="2" count="1">
            <x v="3"/>
          </reference>
          <reference field="4" count="1" selected="0">
            <x v="38"/>
          </reference>
          <reference field="5" count="1" selected="0">
            <x v="100"/>
          </reference>
        </references>
      </pivotArea>
    </format>
    <format dxfId="2470">
      <pivotArea dataOnly="0" labelOnly="1" outline="0" fieldPosition="0">
        <references count="3">
          <reference field="2" count="1">
            <x v="5"/>
          </reference>
          <reference field="4" count="1" selected="0">
            <x v="39"/>
          </reference>
          <reference field="5" count="1" selected="0">
            <x v="110"/>
          </reference>
        </references>
      </pivotArea>
    </format>
    <format dxfId="2471">
      <pivotArea dataOnly="0" labelOnly="1" outline="0" fieldPosition="0">
        <references count="3">
          <reference field="2" count="1">
            <x v="3"/>
          </reference>
          <reference field="4" count="1" selected="0">
            <x v="40"/>
          </reference>
          <reference field="5" count="1" selected="0">
            <x v="101"/>
          </reference>
        </references>
      </pivotArea>
    </format>
    <format dxfId="2472">
      <pivotArea dataOnly="0" labelOnly="1" outline="0" fieldPosition="0">
        <references count="3">
          <reference field="2" count="1">
            <x v="12"/>
          </reference>
          <reference field="4" count="1" selected="0">
            <x v="41"/>
          </reference>
          <reference field="5" count="1" selected="0">
            <x v="71"/>
          </reference>
        </references>
      </pivotArea>
    </format>
    <format dxfId="2473">
      <pivotArea dataOnly="0" labelOnly="1" outline="0" fieldPosition="0">
        <references count="3">
          <reference field="2" count="1">
            <x v="3"/>
          </reference>
          <reference field="4" count="1" selected="0">
            <x v="42"/>
          </reference>
          <reference field="5" count="1" selected="0">
            <x v="102"/>
          </reference>
        </references>
      </pivotArea>
    </format>
    <format dxfId="2474">
      <pivotArea dataOnly="0" labelOnly="1" outline="0" fieldPosition="0">
        <references count="3">
          <reference field="2" count="1">
            <x v="16"/>
          </reference>
          <reference field="4" count="1" selected="0">
            <x v="43"/>
          </reference>
          <reference field="5" count="1" selected="0">
            <x v="54"/>
          </reference>
        </references>
      </pivotArea>
    </format>
    <format dxfId="2475">
      <pivotArea dataOnly="0" labelOnly="1" outline="0" fieldPosition="0">
        <references count="3">
          <reference field="2" count="1">
            <x v="8"/>
          </reference>
          <reference field="4" count="1" selected="0">
            <x v="44"/>
          </reference>
          <reference field="5" count="1" selected="0">
            <x v="33"/>
          </reference>
        </references>
      </pivotArea>
    </format>
    <format dxfId="2476">
      <pivotArea dataOnly="0" labelOnly="1" outline="0" fieldPosition="0">
        <references count="3">
          <reference field="2" count="1">
            <x v="0"/>
          </reference>
          <reference field="4" count="1" selected="0">
            <x v="45"/>
          </reference>
          <reference field="5" count="1" selected="0">
            <x v="24"/>
          </reference>
        </references>
      </pivotArea>
    </format>
    <format dxfId="2477">
      <pivotArea dataOnly="0" labelOnly="1" outline="0" fieldPosition="0">
        <references count="3">
          <reference field="2" count="1">
            <x v="3"/>
          </reference>
          <reference field="4" count="1" selected="0">
            <x v="45"/>
          </reference>
          <reference field="5" count="1" selected="0">
            <x v="103"/>
          </reference>
        </references>
      </pivotArea>
    </format>
    <format dxfId="2478">
      <pivotArea dataOnly="0" labelOnly="1" outline="0" fieldPosition="0">
        <references count="3">
          <reference field="2" count="1">
            <x v="15"/>
          </reference>
          <reference field="4" count="1" selected="0">
            <x v="46"/>
          </reference>
          <reference field="5" count="1" selected="0">
            <x v="107"/>
          </reference>
        </references>
      </pivotArea>
    </format>
    <format dxfId="2479">
      <pivotArea dataOnly="0" labelOnly="1" outline="0" fieldPosition="0">
        <references count="3">
          <reference field="2" count="1">
            <x v="6"/>
          </reference>
          <reference field="4" count="1" selected="0">
            <x v="47"/>
          </reference>
          <reference field="5" count="1" selected="0">
            <x v="40"/>
          </reference>
        </references>
      </pivotArea>
    </format>
    <format dxfId="2480">
      <pivotArea dataOnly="0" labelOnly="1" outline="0" fieldPosition="0">
        <references count="3">
          <reference field="2" count="1">
            <x v="16"/>
          </reference>
          <reference field="4" count="1" selected="0">
            <x v="48"/>
          </reference>
          <reference field="5" count="1" selected="0">
            <x v="111"/>
          </reference>
        </references>
      </pivotArea>
    </format>
    <format dxfId="2481">
      <pivotArea dataOnly="0" labelOnly="1" outline="0" fieldPosition="0">
        <references count="3">
          <reference field="2" count="1">
            <x v="14"/>
          </reference>
          <reference field="4" count="1" selected="0">
            <x v="51"/>
          </reference>
          <reference field="5" count="1" selected="0">
            <x v="92"/>
          </reference>
        </references>
      </pivotArea>
    </format>
    <format dxfId="2482">
      <pivotArea dataOnly="0" labelOnly="1" outline="0" fieldPosition="0">
        <references count="3">
          <reference field="2" count="1">
            <x v="8"/>
          </reference>
          <reference field="4" count="1" selected="0">
            <x v="52"/>
          </reference>
          <reference field="5" count="1" selected="0">
            <x v="66"/>
          </reference>
        </references>
      </pivotArea>
    </format>
    <format dxfId="2483">
      <pivotArea dataOnly="0" labelOnly="1" outline="0" fieldPosition="0">
        <references count="3">
          <reference field="2" count="1">
            <x v="13"/>
          </reference>
          <reference field="4" count="1" selected="0">
            <x v="52"/>
          </reference>
          <reference field="5" count="1" selected="0">
            <x v="81"/>
          </reference>
        </references>
      </pivotArea>
    </format>
    <format dxfId="2484">
      <pivotArea dataOnly="0" labelOnly="1" outline="0" fieldPosition="0">
        <references count="3">
          <reference field="2" count="1">
            <x v="16"/>
          </reference>
          <reference field="4" count="1" selected="0">
            <x v="53"/>
          </reference>
          <reference field="5" count="1" selected="0">
            <x v="8"/>
          </reference>
        </references>
      </pivotArea>
    </format>
    <format dxfId="2485">
      <pivotArea dataOnly="0" labelOnly="1" outline="0" fieldPosition="0">
        <references count="3">
          <reference field="2" count="1">
            <x v="11"/>
          </reference>
          <reference field="4" count="1" selected="0">
            <x v="56"/>
          </reference>
          <reference field="5" count="1" selected="0">
            <x v="67"/>
          </reference>
        </references>
      </pivotArea>
    </format>
    <format dxfId="2486">
      <pivotArea dataOnly="0" labelOnly="1" outline="0" fieldPosition="0">
        <references count="3">
          <reference field="2" count="1">
            <x v="7"/>
          </reference>
          <reference field="4" count="1" selected="0">
            <x v="57"/>
          </reference>
          <reference field="5" count="1" selected="0">
            <x v="64"/>
          </reference>
        </references>
      </pivotArea>
    </format>
    <format dxfId="2487">
      <pivotArea dataOnly="0" labelOnly="1" outline="0" fieldPosition="0">
        <references count="3">
          <reference field="2" count="1">
            <x v="6"/>
          </reference>
          <reference field="4" count="1" selected="0">
            <x v="58"/>
          </reference>
          <reference field="5" count="1" selected="0">
            <x v="12"/>
          </reference>
        </references>
      </pivotArea>
    </format>
    <format dxfId="2488">
      <pivotArea dataOnly="0" labelOnly="1" outline="0" fieldPosition="0">
        <references count="3">
          <reference field="2" count="1">
            <x v="16"/>
          </reference>
          <reference field="4" count="1" selected="0">
            <x v="59"/>
          </reference>
          <reference field="5" count="1" selected="0">
            <x v="16"/>
          </reference>
        </references>
      </pivotArea>
    </format>
    <format dxfId="2489">
      <pivotArea dataOnly="0" labelOnly="1" outline="0" fieldPosition="0">
        <references count="3">
          <reference field="2" count="1">
            <x v="5"/>
          </reference>
          <reference field="4" count="1" selected="0">
            <x v="60"/>
          </reference>
          <reference field="5" count="1" selected="0">
            <x v="32"/>
          </reference>
        </references>
      </pivotArea>
    </format>
    <format dxfId="2490">
      <pivotArea dataOnly="0" labelOnly="1" outline="0" fieldPosition="0">
        <references count="3">
          <reference field="2" count="1">
            <x v="16"/>
          </reference>
          <reference field="4" count="1" selected="0">
            <x v="61"/>
          </reference>
          <reference field="5" count="1" selected="0">
            <x v="120"/>
          </reference>
        </references>
      </pivotArea>
    </format>
    <format dxfId="2491">
      <pivotArea dataOnly="0" labelOnly="1" outline="0" fieldPosition="0">
        <references count="3">
          <reference field="2" count="1">
            <x v="2"/>
          </reference>
          <reference field="4" count="1" selected="0">
            <x v="62"/>
          </reference>
          <reference field="5" count="1" selected="0">
            <x v="29"/>
          </reference>
        </references>
      </pivotArea>
    </format>
    <format dxfId="2492">
      <pivotArea dataOnly="0" labelOnly="1" outline="0" fieldPosition="0">
        <references count="3">
          <reference field="2" count="1">
            <x v="3"/>
          </reference>
          <reference field="4" count="1" selected="0">
            <x v="63"/>
          </reference>
          <reference field="5" count="1" selected="0">
            <x v="38"/>
          </reference>
        </references>
      </pivotArea>
    </format>
    <format dxfId="2493">
      <pivotArea dataOnly="0" labelOnly="1" outline="0" fieldPosition="0">
        <references count="3">
          <reference field="2" count="1">
            <x v="16"/>
          </reference>
          <reference field="4" count="1" selected="0">
            <x v="64"/>
          </reference>
          <reference field="5" count="1" selected="0">
            <x v="121"/>
          </reference>
        </references>
      </pivotArea>
    </format>
    <format dxfId="2494">
      <pivotArea dataOnly="0" labelOnly="1" outline="0" fieldPosition="0">
        <references count="3">
          <reference field="2" count="1">
            <x v="13"/>
          </reference>
          <reference field="4" count="1" selected="0">
            <x v="65"/>
          </reference>
          <reference field="5" count="1" selected="0">
            <x v="83"/>
          </reference>
        </references>
      </pivotArea>
    </format>
    <format dxfId="2495">
      <pivotArea dataOnly="0" labelOnly="1" outline="0" fieldPosition="0">
        <references count="3">
          <reference field="2" count="1">
            <x v="16"/>
          </reference>
          <reference field="4" count="1" selected="0">
            <x v="65"/>
          </reference>
          <reference field="5" count="1" selected="0">
            <x v="122"/>
          </reference>
        </references>
      </pivotArea>
    </format>
    <format dxfId="2496">
      <pivotArea dataOnly="0" labelOnly="1" outline="0" fieldPosition="0">
        <references count="3">
          <reference field="2" count="1">
            <x v="13"/>
          </reference>
          <reference field="4" count="1" selected="0">
            <x v="66"/>
          </reference>
          <reference field="5" count="1" selected="0">
            <x v="84"/>
          </reference>
        </references>
      </pivotArea>
    </format>
    <format dxfId="2497">
      <pivotArea dataOnly="0" labelOnly="1" outline="0" fieldPosition="0">
        <references count="3">
          <reference field="2" count="1">
            <x v="13"/>
          </reference>
          <reference field="4" count="1" selected="0">
            <x v="68"/>
          </reference>
          <reference field="5" count="1" selected="0">
            <x v="85"/>
          </reference>
        </references>
      </pivotArea>
    </format>
    <format dxfId="2498">
      <pivotArea dataOnly="0" labelOnly="1" outline="0" fieldPosition="0">
        <references count="3">
          <reference field="2" count="1">
            <x v="16"/>
          </reference>
          <reference field="4" count="1" selected="0">
            <x v="69"/>
          </reference>
          <reference field="5" count="1" selected="0">
            <x v="37"/>
          </reference>
        </references>
      </pivotArea>
    </format>
    <format dxfId="2499">
      <pivotArea dataOnly="0" labelOnly="1" outline="0" fieldPosition="0">
        <references count="3">
          <reference field="2" count="1">
            <x v="13"/>
          </reference>
          <reference field="4" count="1" selected="0">
            <x v="71"/>
          </reference>
          <reference field="5" count="1" selected="0">
            <x v="0"/>
          </reference>
        </references>
      </pivotArea>
    </format>
    <format dxfId="2500">
      <pivotArea dataOnly="0" labelOnly="1" outline="0" fieldPosition="0">
        <references count="3">
          <reference field="2" count="1">
            <x v="16"/>
          </reference>
          <reference field="4" count="1" selected="0">
            <x v="71"/>
          </reference>
          <reference field="5" count="1" selected="0">
            <x v="124"/>
          </reference>
        </references>
      </pivotArea>
    </format>
    <format dxfId="2501">
      <pivotArea dataOnly="0" labelOnly="1" outline="0" fieldPosition="0">
        <references count="3">
          <reference field="2" count="1">
            <x v="12"/>
          </reference>
          <reference field="4" count="1" selected="0">
            <x v="72"/>
          </reference>
          <reference field="5" count="1" selected="0">
            <x v="73"/>
          </reference>
        </references>
      </pivotArea>
    </format>
    <format dxfId="2502">
      <pivotArea dataOnly="0" labelOnly="1" outline="0" fieldPosition="0">
        <references count="3">
          <reference field="2" count="1">
            <x v="13"/>
          </reference>
          <reference field="4" count="1" selected="0">
            <x v="73"/>
          </reference>
          <reference field="5" count="1" selected="0">
            <x v="27"/>
          </reference>
        </references>
      </pivotArea>
    </format>
    <format dxfId="2503">
      <pivotArea dataOnly="0" labelOnly="1" outline="0" fieldPosition="0">
        <references count="3">
          <reference field="2" count="1">
            <x v="7"/>
          </reference>
          <reference field="4" count="1" selected="0">
            <x v="75"/>
          </reference>
          <reference field="5" count="1" selected="0">
            <x v="65"/>
          </reference>
        </references>
      </pivotArea>
    </format>
    <format dxfId="2504">
      <pivotArea dataOnly="0" labelOnly="1" outline="0" fieldPosition="0">
        <references count="3">
          <reference field="2" count="1">
            <x v="16"/>
          </reference>
          <reference field="4" count="1" selected="0">
            <x v="76"/>
          </reference>
          <reference field="5" count="1" selected="0">
            <x v="143"/>
          </reference>
        </references>
      </pivotArea>
    </format>
    <format dxfId="2505">
      <pivotArea dataOnly="0" labelOnly="1" outline="0" fieldPosition="0">
        <references count="3">
          <reference field="2" count="1">
            <x v="2"/>
          </reference>
          <reference field="4" count="1" selected="0">
            <x v="77"/>
          </reference>
          <reference field="5" count="1" selected="0">
            <x v="30"/>
          </reference>
        </references>
      </pivotArea>
    </format>
    <format dxfId="2506">
      <pivotArea dataOnly="0" labelOnly="1" outline="0" fieldPosition="0">
        <references count="3">
          <reference field="2" count="1">
            <x v="16"/>
          </reference>
          <reference field="4" count="1" selected="0">
            <x v="78"/>
          </reference>
          <reference field="5" count="1" selected="0">
            <x v="125"/>
          </reference>
        </references>
      </pivotArea>
    </format>
    <format dxfId="2507">
      <pivotArea dataOnly="0" labelOnly="1" outline="0" fieldPosition="0">
        <references count="3">
          <reference field="2" count="1">
            <x v="7"/>
          </reference>
          <reference field="4" count="1" selected="0">
            <x v="83"/>
          </reference>
          <reference field="5" count="1" selected="0">
            <x v="20"/>
          </reference>
        </references>
      </pivotArea>
    </format>
    <format dxfId="2508">
      <pivotArea dataOnly="0" labelOnly="1" outline="0" fieldPosition="0">
        <references count="3">
          <reference field="2" count="1">
            <x v="4"/>
          </reference>
          <reference field="4" count="1" selected="0">
            <x v="84"/>
          </reference>
          <reference field="5" count="1" selected="0">
            <x v="106"/>
          </reference>
        </references>
      </pivotArea>
    </format>
    <format dxfId="2509">
      <pivotArea dataOnly="0" labelOnly="1" outline="0" fieldPosition="0">
        <references count="3">
          <reference field="2" count="1">
            <x v="16"/>
          </reference>
          <reference field="4" count="1" selected="0">
            <x v="85"/>
          </reference>
          <reference field="5" count="1" selected="0">
            <x v="132"/>
          </reference>
        </references>
      </pivotArea>
    </format>
    <format dxfId="2510">
      <pivotArea dataOnly="0" labelOnly="1" outline="0" fieldPosition="0">
        <references count="3">
          <reference field="2" count="1">
            <x v="7"/>
          </reference>
          <reference field="4" count="1" selected="0">
            <x v="86"/>
          </reference>
          <reference field="5" count="1" selected="0">
            <x v="44"/>
          </reference>
        </references>
      </pivotArea>
    </format>
    <format dxfId="2511">
      <pivotArea dataOnly="0" labelOnly="1" outline="0" fieldPosition="0">
        <references count="3">
          <reference field="2" count="1">
            <x v="16"/>
          </reference>
          <reference field="4" count="1" selected="0">
            <x v="87"/>
          </reference>
          <reference field="5" count="1" selected="0">
            <x v="133"/>
          </reference>
        </references>
      </pivotArea>
    </format>
    <format dxfId="2512">
      <pivotArea dataOnly="0" labelOnly="1" outline="0" fieldPosition="0">
        <references count="3">
          <reference field="2" count="1">
            <x v="13"/>
          </reference>
          <reference field="4" count="1" selected="0">
            <x v="89"/>
          </reference>
          <reference field="5" count="1" selected="0">
            <x v="87"/>
          </reference>
        </references>
      </pivotArea>
    </format>
    <format dxfId="2513">
      <pivotArea dataOnly="0" labelOnly="1" outline="0" fieldPosition="0">
        <references count="3">
          <reference field="2" count="1">
            <x v="16"/>
          </reference>
          <reference field="4" count="1" selected="0">
            <x v="89"/>
          </reference>
          <reference field="5" count="1" selected="0">
            <x v="135"/>
          </reference>
        </references>
      </pivotArea>
    </format>
    <format dxfId="2514">
      <pivotArea dataOnly="0" labelOnly="1" outline="0" fieldPosition="0">
        <references count="3">
          <reference field="2" count="1">
            <x v="13"/>
          </reference>
          <reference field="4" count="1" selected="0">
            <x v="91"/>
          </reference>
          <reference field="5" count="1" selected="0">
            <x v="88"/>
          </reference>
        </references>
      </pivotArea>
    </format>
    <format dxfId="2515">
      <pivotArea dataOnly="0" labelOnly="1" outline="0" fieldPosition="0">
        <references count="3">
          <reference field="2" count="1">
            <x v="16"/>
          </reference>
          <reference field="4" count="1" selected="0">
            <x v="94"/>
          </reference>
          <reference field="5" count="1" selected="0">
            <x v="136"/>
          </reference>
        </references>
      </pivotArea>
    </format>
    <format dxfId="2516">
      <pivotArea dataOnly="0" labelOnly="1" outline="0" fieldPosition="0">
        <references count="3">
          <reference field="2" count="1">
            <x v="6"/>
          </reference>
          <reference field="4" count="1" selected="0">
            <x v="95"/>
          </reference>
          <reference field="5" count="1" selected="0">
            <x v="59"/>
          </reference>
        </references>
      </pivotArea>
    </format>
    <format dxfId="2517">
      <pivotArea dataOnly="0" labelOnly="1" outline="0" fieldPosition="0">
        <references count="3">
          <reference field="2" count="1">
            <x v="16"/>
          </reference>
          <reference field="4" count="1" selected="0">
            <x v="96"/>
          </reference>
          <reference field="5" count="1" selected="0">
            <x v="137"/>
          </reference>
        </references>
      </pivotArea>
    </format>
    <format dxfId="2518">
      <pivotArea dataOnly="0" labelOnly="1" outline="0" fieldPosition="0">
        <references count="3">
          <reference field="2" count="1">
            <x v="14"/>
          </reference>
          <reference field="4" count="1" selected="0">
            <x v="98"/>
          </reference>
          <reference field="5" count="1" selected="0">
            <x v="50"/>
          </reference>
        </references>
      </pivotArea>
    </format>
    <format dxfId="2519">
      <pivotArea dataOnly="0" labelOnly="1" outline="0" fieldPosition="0">
        <references count="3">
          <reference field="2" count="1">
            <x v="6"/>
          </reference>
          <reference field="4" count="1" selected="0">
            <x v="100"/>
          </reference>
          <reference field="5" count="1" selected="0">
            <x v="60"/>
          </reference>
        </references>
      </pivotArea>
    </format>
    <format dxfId="2520">
      <pivotArea dataOnly="0" labelOnly="1" outline="0" fieldPosition="0">
        <references count="3">
          <reference field="2" count="1">
            <x v="16"/>
          </reference>
          <reference field="4" count="1" selected="0">
            <x v="101"/>
          </reference>
          <reference field="5" count="1" selected="0">
            <x v="138"/>
          </reference>
        </references>
      </pivotArea>
    </format>
    <format dxfId="2521">
      <pivotArea dataOnly="0" labelOnly="1" outline="0" fieldPosition="0">
        <references count="3">
          <reference field="2" count="1">
            <x v="7"/>
          </reference>
          <reference field="4" count="1" selected="0">
            <x v="103"/>
          </reference>
          <reference field="5" count="1" selected="0">
            <x v="56"/>
          </reference>
        </references>
      </pivotArea>
    </format>
    <format dxfId="2522">
      <pivotArea dataOnly="0" labelOnly="1" outline="0" fieldPosition="0">
        <references count="3">
          <reference field="2" count="1">
            <x v="16"/>
          </reference>
          <reference field="4" count="1" selected="0">
            <x v="104"/>
          </reference>
          <reference field="5" count="1" selected="0">
            <x v="139"/>
          </reference>
        </references>
      </pivotArea>
    </format>
    <format dxfId="2523">
      <pivotArea dataOnly="0" labelOnly="1" outline="0" fieldPosition="0">
        <references count="3">
          <reference field="2" count="1">
            <x v="6"/>
          </reference>
          <reference field="4" count="1" selected="0">
            <x v="106"/>
          </reference>
          <reference field="5" count="1" selected="0">
            <x v="144"/>
          </reference>
        </references>
      </pivotArea>
    </format>
    <format dxfId="2524">
      <pivotArea dataOnly="0" labelOnly="1" outline="0" fieldPosition="0">
        <references count="3">
          <reference field="2" count="1">
            <x v="16"/>
          </reference>
          <reference field="4" count="1" selected="0">
            <x v="107"/>
          </reference>
          <reference field="5" count="1" selected="0">
            <x v="140"/>
          </reference>
        </references>
      </pivotArea>
    </format>
    <format dxfId="2525">
      <pivotArea dataOnly="0" labelOnly="1" outline="0" fieldPosition="0">
        <references count="3">
          <reference field="2" count="1">
            <x v="0"/>
          </reference>
          <reference field="4" count="1" selected="0">
            <x v="109"/>
          </reference>
          <reference field="5" count="1" selected="0">
            <x v="70"/>
          </reference>
        </references>
      </pivotArea>
    </format>
    <format dxfId="2526">
      <pivotArea dataOnly="0" labelOnly="1" outline="0" fieldPosition="0">
        <references count="3">
          <reference field="2" count="1">
            <x v="6"/>
          </reference>
          <reference field="4" count="1" selected="0">
            <x v="110"/>
          </reference>
          <reference field="5" count="1" selected="0">
            <x v="49"/>
          </reference>
        </references>
      </pivotArea>
    </format>
    <format dxfId="2527">
      <pivotArea dataOnly="0" labelOnly="1" outline="0" fieldPosition="0">
        <references count="3">
          <reference field="2" count="1">
            <x v="14"/>
          </reference>
          <reference field="4" count="1" selected="0">
            <x v="111"/>
          </reference>
          <reference field="5" count="1" selected="0">
            <x v="39"/>
          </reference>
        </references>
      </pivotArea>
    </format>
    <format dxfId="2528">
      <pivotArea dataOnly="0" labelOnly="1" outline="0" fieldPosition="0">
        <references count="3">
          <reference field="2" count="1">
            <x v="3"/>
          </reference>
          <reference field="4" count="1" selected="0">
            <x v="112"/>
          </reference>
          <reference field="5" count="1" selected="0">
            <x v="25"/>
          </reference>
        </references>
      </pivotArea>
    </format>
    <format dxfId="2529">
      <pivotArea dataOnly="0" labelOnly="1" outline="0" fieldPosition="0">
        <references count="3">
          <reference field="2" count="1">
            <x v="16"/>
          </reference>
          <reference field="4" count="1" selected="0">
            <x v="113"/>
          </reference>
          <reference field="5" count="1" selected="0">
            <x v="4"/>
          </reference>
        </references>
      </pivotArea>
    </format>
    <format dxfId="2530">
      <pivotArea dataOnly="0" labelOnly="1" outline="0" fieldPosition="0">
        <references count="3">
          <reference field="2" count="1">
            <x v="6"/>
          </reference>
          <reference field="4" count="1" selected="0">
            <x v="114"/>
          </reference>
          <reference field="5" count="1" selected="0">
            <x v="14"/>
          </reference>
        </references>
      </pivotArea>
    </format>
    <format dxfId="2531">
      <pivotArea dataOnly="0" labelOnly="1" outline="0" fieldPosition="0">
        <references count="3">
          <reference field="2" count="1">
            <x v="3"/>
          </reference>
          <reference field="4" count="1" selected="0">
            <x v="115"/>
          </reference>
          <reference field="5" count="1" selected="0">
            <x v="104"/>
          </reference>
        </references>
      </pivotArea>
    </format>
    <format dxfId="2532">
      <pivotArea dataOnly="0" labelOnly="1" outline="0" fieldPosition="0">
        <references count="3">
          <reference field="2" count="1">
            <x v="14"/>
          </reference>
          <reference field="4" count="1" selected="0">
            <x v="116"/>
          </reference>
          <reference field="5" count="1" selected="0">
            <x v="95"/>
          </reference>
        </references>
      </pivotArea>
    </format>
    <format dxfId="2533">
      <pivotArea dataOnly="0" labelOnly="1" outline="0" fieldPosition="0">
        <references count="3">
          <reference field="2" count="1">
            <x v="16"/>
          </reference>
          <reference field="4" count="1" selected="0">
            <x v="117"/>
          </reference>
          <reference field="5" count="1" selected="0">
            <x v="113"/>
          </reference>
        </references>
      </pivotArea>
    </format>
    <format dxfId="2534">
      <pivotArea dataOnly="0" labelOnly="1" outline="0" fieldPosition="0">
        <references count="3">
          <reference field="2" count="1">
            <x v="13"/>
          </reference>
          <reference field="4" count="1" selected="0">
            <x v="119"/>
          </reference>
          <reference field="5" count="1" selected="0">
            <x v="18"/>
          </reference>
        </references>
      </pivotArea>
    </format>
    <format dxfId="2535">
      <pivotArea dataOnly="0" labelOnly="1" outline="0" fieldPosition="0">
        <references count="3">
          <reference field="2" count="1">
            <x v="6"/>
          </reference>
          <reference field="4" count="1" selected="0">
            <x v="120"/>
          </reference>
          <reference field="5" count="1" selected="0">
            <x v="3"/>
          </reference>
        </references>
      </pivotArea>
    </format>
    <format dxfId="2536">
      <pivotArea dataOnly="0" labelOnly="1" outline="0" fieldPosition="0">
        <references count="3">
          <reference field="2" count="1">
            <x v="16"/>
          </reference>
          <reference field="4" count="1" selected="0">
            <x v="121"/>
          </reference>
          <reference field="5" count="1" selected="0">
            <x v="141"/>
          </reference>
        </references>
      </pivotArea>
    </format>
    <format dxfId="2537">
      <pivotArea type="all" outline="0" fieldPosition="0"/>
    </format>
    <format dxfId="2538">
      <pivotArea dataOnly="0" labelOnly="1" outline="0" fieldPosition="0">
        <references count="2">
          <reference field="4" count="1" selected="0">
            <x v="0"/>
          </reference>
          <reference field="5" count="1">
            <x v="114"/>
          </reference>
        </references>
      </pivotArea>
    </format>
    <format dxfId="2539">
      <pivotArea dataOnly="0" labelOnly="1" outline="0" fieldPosition="0">
        <references count="3">
          <reference field="2" count="1">
            <x v="16"/>
          </reference>
          <reference field="4" count="1" selected="0">
            <x v="0"/>
          </reference>
          <reference field="5" count="1" selected="0">
            <x v="114"/>
          </reference>
        </references>
      </pivotArea>
    </format>
    <format dxfId="2540">
      <pivotArea field="2" type="button" dataOnly="0" labelOnly="1" outline="0" axis="axisRow" fieldPosition="2"/>
    </format>
    <format dxfId="2541">
      <pivotArea type="origin" dataOnly="0" labelOnly="1" outline="0" fieldPosition="0"/>
    </format>
    <format dxfId="2542">
      <pivotArea field="4" type="button" dataOnly="0" labelOnly="1" outline="0" axis="axisRow" fieldPosition="0"/>
    </format>
    <format dxfId="2543">
      <pivotArea dataOnly="0" labelOnly="1" outline="0" fieldPosition="0">
        <references count="1">
          <reference field="4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544">
      <pivotArea dataOnly="0" labelOnly="1" outline="0" fieldPosition="0">
        <references count="1">
          <reference field="4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545">
      <pivotArea dataOnly="0" labelOnly="1" outline="0" fieldPosition="0">
        <references count="1">
          <reference field="4" count="24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</reference>
        </references>
      </pivotArea>
    </format>
    <format dxfId="2546">
      <pivotArea dataOnly="0" labelOnly="1" grandRow="1" outline="0" fieldPosition="0"/>
    </format>
    <format dxfId="2547">
      <pivotArea dataOnly="0" labelOnly="1" outline="0" fieldPosition="0">
        <references count="2">
          <reference field="4" count="1" selected="0">
            <x v="1"/>
          </reference>
          <reference field="5" count="1">
            <x v="42"/>
          </reference>
        </references>
      </pivotArea>
    </format>
    <format dxfId="2548">
      <pivotArea dataOnly="0" labelOnly="1" outline="0" fieldPosition="0">
        <references count="2">
          <reference field="4" count="1" selected="0">
            <x v="3"/>
          </reference>
          <reference field="5" count="1">
            <x v="105"/>
          </reference>
        </references>
      </pivotArea>
    </format>
    <format dxfId="2549">
      <pivotArea dataOnly="0" labelOnly="1" outline="0" fieldPosition="0">
        <references count="2">
          <reference field="4" count="1" selected="0">
            <x v="5"/>
          </reference>
          <reference field="5" count="1">
            <x v="72"/>
          </reference>
        </references>
      </pivotArea>
    </format>
    <format dxfId="2550">
      <pivotArea dataOnly="0" labelOnly="1" outline="0" fieldPosition="0">
        <references count="2">
          <reference field="4" count="1" selected="0">
            <x v="7"/>
          </reference>
          <reference field="5" count="1">
            <x v="115"/>
          </reference>
        </references>
      </pivotArea>
    </format>
    <format dxfId="2551">
      <pivotArea dataOnly="0" labelOnly="1" outline="0" fieldPosition="0">
        <references count="2">
          <reference field="4" count="1" selected="0">
            <x v="9"/>
          </reference>
          <reference field="5" count="1">
            <x v="116"/>
          </reference>
        </references>
      </pivotArea>
    </format>
    <format dxfId="2552">
      <pivotArea dataOnly="0" labelOnly="1" outline="0" fieldPosition="0">
        <references count="2">
          <reference field="4" count="1" selected="0">
            <x v="10"/>
          </reference>
          <reference field="5" count="1">
            <x v="109"/>
          </reference>
        </references>
      </pivotArea>
    </format>
    <format dxfId="2553">
      <pivotArea dataOnly="0" labelOnly="1" outline="0" fieldPosition="0">
        <references count="2">
          <reference field="4" count="1" selected="0">
            <x v="12"/>
          </reference>
          <reference field="5" count="1">
            <x v="75"/>
          </reference>
        </references>
      </pivotArea>
    </format>
    <format dxfId="2554">
      <pivotArea dataOnly="0" labelOnly="1" outline="0" fieldPosition="0">
        <references count="2">
          <reference field="4" count="1" selected="0">
            <x v="13"/>
          </reference>
          <reference field="5" count="1">
            <x v="77"/>
          </reference>
        </references>
      </pivotArea>
    </format>
    <format dxfId="2555">
      <pivotArea dataOnly="0" labelOnly="1" outline="0" fieldPosition="0">
        <references count="2">
          <reference field="4" count="1" selected="0">
            <x v="15"/>
          </reference>
          <reference field="5" count="1">
            <x v="22"/>
          </reference>
        </references>
      </pivotArea>
    </format>
    <format dxfId="2556">
      <pivotArea dataOnly="0" labelOnly="1" outline="0" fieldPosition="0">
        <references count="2">
          <reference field="4" count="1" selected="0">
            <x v="17"/>
          </reference>
          <reference field="5" count="1">
            <x v="117"/>
          </reference>
        </references>
      </pivotArea>
    </format>
    <format dxfId="2557">
      <pivotArea dataOnly="0" labelOnly="1" outline="0" fieldPosition="0">
        <references count="2">
          <reference field="4" count="1" selected="0">
            <x v="21"/>
          </reference>
          <reference field="5" count="1">
            <x v="91"/>
          </reference>
        </references>
      </pivotArea>
    </format>
    <format dxfId="2558">
      <pivotArea dataOnly="0" labelOnly="1" outline="0" fieldPosition="0">
        <references count="2">
          <reference field="4" count="1" selected="0">
            <x v="23"/>
          </reference>
          <reference field="5" count="1">
            <x v="69"/>
          </reference>
        </references>
      </pivotArea>
    </format>
    <format dxfId="2559">
      <pivotArea dataOnly="0" labelOnly="1" outline="0" fieldPosition="0">
        <references count="2">
          <reference field="4" count="1" selected="0">
            <x v="25"/>
          </reference>
          <reference field="5" count="1">
            <x v="79"/>
          </reference>
        </references>
      </pivotArea>
    </format>
    <format dxfId="2560">
      <pivotArea dataOnly="0" labelOnly="1" outline="0" fieldPosition="0">
        <references count="2">
          <reference field="4" count="1" selected="0">
            <x v="26"/>
          </reference>
          <reference field="5" count="1">
            <x v="21"/>
          </reference>
        </references>
      </pivotArea>
    </format>
    <format dxfId="2561">
      <pivotArea dataOnly="0" labelOnly="1" outline="0" fieldPosition="0">
        <references count="2">
          <reference field="4" count="1" selected="0">
            <x v="27"/>
          </reference>
          <reference field="5" count="1">
            <x v="6"/>
          </reference>
        </references>
      </pivotArea>
    </format>
    <format dxfId="2562">
      <pivotArea dataOnly="0" labelOnly="1" outline="0" fieldPosition="0">
        <references count="2">
          <reference field="4" count="1" selected="0">
            <x v="29"/>
          </reference>
          <reference field="5" count="1">
            <x v="7"/>
          </reference>
        </references>
      </pivotArea>
    </format>
    <format dxfId="2563">
      <pivotArea dataOnly="0" labelOnly="1" outline="0" fieldPosition="0">
        <references count="2">
          <reference field="4" count="1" selected="0">
            <x v="31"/>
          </reference>
          <reference field="5" count="1">
            <x v="36"/>
          </reference>
        </references>
      </pivotArea>
    </format>
    <format dxfId="2564">
      <pivotArea dataOnly="0" labelOnly="1" outline="0" fieldPosition="0">
        <references count="2">
          <reference field="4" count="1" selected="0">
            <x v="33"/>
          </reference>
          <reference field="5" count="1">
            <x v="10"/>
          </reference>
        </references>
      </pivotArea>
    </format>
    <format dxfId="2565">
      <pivotArea dataOnly="0" labelOnly="1" outline="0" fieldPosition="0">
        <references count="2">
          <reference field="4" count="1" selected="0">
            <x v="35"/>
          </reference>
          <reference field="5" count="1">
            <x v="112"/>
          </reference>
        </references>
      </pivotArea>
    </format>
    <format dxfId="2566">
      <pivotArea dataOnly="0" labelOnly="1" outline="0" fieldPosition="0">
        <references count="2">
          <reference field="4" count="1" selected="0">
            <x v="37"/>
          </reference>
          <reference field="5" count="1">
            <x v="96"/>
          </reference>
        </references>
      </pivotArea>
    </format>
    <format dxfId="2567">
      <pivotArea field="5" type="button" dataOnly="0" labelOnly="1" outline="0" axis="axisRow" fieldPosition="1"/>
    </format>
    <format dxfId="2568">
      <pivotArea field="2" type="button" dataOnly="0" labelOnly="1" outline="0" axis="axisRow" fieldPosition="2"/>
    </format>
    <format dxfId="2569">
      <pivotArea field="7" type="button" dataOnly="0" labelOnly="1" outline="0" axis="axisRow" fieldPosition="5"/>
    </format>
    <format dxfId="2570">
      <pivotArea dataOnly="0" labelOnly="1" outline="0" fieldPosition="0">
        <references count="2">
          <reference field="4" count="1" selected="0">
            <x v="0"/>
          </reference>
          <reference field="5" count="1">
            <x v="114"/>
          </reference>
        </references>
      </pivotArea>
    </format>
    <format dxfId="2571">
      <pivotArea dataOnly="0" labelOnly="1" outline="0" fieldPosition="0">
        <references count="2">
          <reference field="4" count="1" selected="0">
            <x v="1"/>
          </reference>
          <reference field="5" count="1">
            <x v="42"/>
          </reference>
        </references>
      </pivotArea>
    </format>
    <format dxfId="2572">
      <pivotArea dataOnly="0" labelOnly="1" outline="0" fieldPosition="0">
        <references count="2">
          <reference field="4" count="1" selected="0">
            <x v="2"/>
          </reference>
          <reference field="5" count="1">
            <x v="41"/>
          </reference>
        </references>
      </pivotArea>
    </format>
    <format dxfId="2573">
      <pivotArea dataOnly="0" labelOnly="1" outline="0" fieldPosition="0">
        <references count="2">
          <reference field="4" count="1" selected="0">
            <x v="3"/>
          </reference>
          <reference field="5" count="1">
            <x v="105"/>
          </reference>
        </references>
      </pivotArea>
    </format>
    <format dxfId="2574">
      <pivotArea dataOnly="0" labelOnly="1" outline="0" fieldPosition="0">
        <references count="2">
          <reference field="4" count="1" selected="0">
            <x v="4"/>
          </reference>
          <reference field="5" count="1">
            <x v="28"/>
          </reference>
        </references>
      </pivotArea>
    </format>
    <format dxfId="2575">
      <pivotArea dataOnly="0" labelOnly="1" outline="0" fieldPosition="0">
        <references count="2">
          <reference field="4" count="1" selected="0">
            <x v="5"/>
          </reference>
          <reference field="5" count="1">
            <x v="72"/>
          </reference>
        </references>
      </pivotArea>
    </format>
    <format dxfId="2576">
      <pivotArea dataOnly="0" labelOnly="1" outline="0" fieldPosition="0">
        <references count="2">
          <reference field="4" count="1" selected="0">
            <x v="6"/>
          </reference>
          <reference field="5" count="1">
            <x v="9"/>
          </reference>
        </references>
      </pivotArea>
    </format>
    <format dxfId="2577">
      <pivotArea dataOnly="0" labelOnly="1" outline="0" fieldPosition="0">
        <references count="2">
          <reference field="4" count="1" selected="0">
            <x v="7"/>
          </reference>
          <reference field="5" count="1">
            <x v="115"/>
          </reference>
        </references>
      </pivotArea>
    </format>
    <format dxfId="2578">
      <pivotArea dataOnly="0" labelOnly="1" outline="0" fieldPosition="0">
        <references count="2">
          <reference field="4" count="1" selected="0">
            <x v="8"/>
          </reference>
          <reference field="5" count="1">
            <x v="5"/>
          </reference>
        </references>
      </pivotArea>
    </format>
    <format dxfId="2579">
      <pivotArea dataOnly="0" labelOnly="1" outline="0" fieldPosition="0">
        <references count="2">
          <reference field="4" count="1" selected="0">
            <x v="9"/>
          </reference>
          <reference field="5" count="1">
            <x v="116"/>
          </reference>
        </references>
      </pivotArea>
    </format>
    <format dxfId="2580">
      <pivotArea dataOnly="0" labelOnly="1" outline="0" fieldPosition="0">
        <references count="2">
          <reference field="4" count="1" selected="0">
            <x v="10"/>
          </reference>
          <reference field="5" count="2">
            <x v="108"/>
            <x v="109"/>
          </reference>
        </references>
      </pivotArea>
    </format>
    <format dxfId="2581">
      <pivotArea dataOnly="0" labelOnly="1" outline="0" fieldPosition="0">
        <references count="2">
          <reference field="4" count="1" selected="0">
            <x v="11"/>
          </reference>
          <reference field="5" count="1">
            <x v="68"/>
          </reference>
        </references>
      </pivotArea>
    </format>
    <format dxfId="2582">
      <pivotArea dataOnly="0" labelOnly="1" outline="0" fieldPosition="0">
        <references count="2">
          <reference field="4" count="1" selected="0">
            <x v="12"/>
          </reference>
          <reference field="5" count="2">
            <x v="75"/>
            <x v="76"/>
          </reference>
        </references>
      </pivotArea>
    </format>
    <format dxfId="2583">
      <pivotArea dataOnly="0" labelOnly="1" outline="0" fieldPosition="0">
        <references count="2">
          <reference field="4" count="1" selected="0">
            <x v="13"/>
          </reference>
          <reference field="5" count="1">
            <x v="77"/>
          </reference>
        </references>
      </pivotArea>
    </format>
    <format dxfId="2584">
      <pivotArea dataOnly="0" labelOnly="1" outline="0" fieldPosition="0">
        <references count="2">
          <reference field="4" count="1" selected="0">
            <x v="14"/>
          </reference>
          <reference field="5" count="1">
            <x v="98"/>
          </reference>
        </references>
      </pivotArea>
    </format>
    <format dxfId="2585">
      <pivotArea dataOnly="0" labelOnly="1" outline="0" fieldPosition="0">
        <references count="2">
          <reference field="4" count="1" selected="0">
            <x v="15"/>
          </reference>
          <reference field="5" count="1">
            <x v="22"/>
          </reference>
        </references>
      </pivotArea>
    </format>
    <format dxfId="2586">
      <pivotArea dataOnly="0" labelOnly="1" outline="0" fieldPosition="0">
        <references count="2">
          <reference field="4" count="1" selected="0">
            <x v="16"/>
          </reference>
          <reference field="5" count="1">
            <x v="78"/>
          </reference>
        </references>
      </pivotArea>
    </format>
    <format dxfId="2587">
      <pivotArea dataOnly="0" labelOnly="1" outline="0" fieldPosition="0">
        <references count="2">
          <reference field="4" count="1" selected="0">
            <x v="17"/>
          </reference>
          <reference field="5" count="1">
            <x v="117"/>
          </reference>
        </references>
      </pivotArea>
    </format>
    <format dxfId="2588">
      <pivotArea dataOnly="0" labelOnly="1" outline="0" fieldPosition="0">
        <references count="2">
          <reference field="4" count="1" selected="0">
            <x v="18"/>
          </reference>
          <reference field="5" count="1">
            <x v="17"/>
          </reference>
        </references>
      </pivotArea>
    </format>
    <format dxfId="2589">
      <pivotArea dataOnly="0" labelOnly="1" outline="0" fieldPosition="0">
        <references count="2">
          <reference field="4" count="1" selected="0">
            <x v="20"/>
          </reference>
          <reference field="5" count="1">
            <x v="99"/>
          </reference>
        </references>
      </pivotArea>
    </format>
    <format dxfId="2590">
      <pivotArea dataOnly="0" labelOnly="1" outline="0" fieldPosition="0">
        <references count="2">
          <reference field="4" count="1" selected="0">
            <x v="21"/>
          </reference>
          <reference field="5" count="1">
            <x v="91"/>
          </reference>
        </references>
      </pivotArea>
    </format>
    <format dxfId="2591">
      <pivotArea dataOnly="0" labelOnly="1" outline="0" fieldPosition="0">
        <references count="2">
          <reference field="4" count="1" selected="0">
            <x v="22"/>
          </reference>
          <reference field="5" count="1">
            <x v="118"/>
          </reference>
        </references>
      </pivotArea>
    </format>
    <format dxfId="2592">
      <pivotArea dataOnly="0" labelOnly="1" outline="0" fieldPosition="0">
        <references count="2">
          <reference field="4" count="1" selected="0">
            <x v="23"/>
          </reference>
          <reference field="5" count="1">
            <x v="69"/>
          </reference>
        </references>
      </pivotArea>
    </format>
    <format dxfId="2593">
      <pivotArea dataOnly="0" labelOnly="1" outline="0" fieldPosition="0">
        <references count="2">
          <reference field="4" count="1" selected="0">
            <x v="24"/>
          </reference>
          <reference field="5" count="1">
            <x v="57"/>
          </reference>
        </references>
      </pivotArea>
    </format>
    <format dxfId="2594">
      <pivotArea dataOnly="0" labelOnly="1" outline="0" fieldPosition="0">
        <references count="2">
          <reference field="4" count="1" selected="0">
            <x v="25"/>
          </reference>
          <reference field="5" count="1">
            <x v="79"/>
          </reference>
        </references>
      </pivotArea>
    </format>
    <format dxfId="2595">
      <pivotArea dataOnly="0" labelOnly="1" outline="0" fieldPosition="0">
        <references count="2">
          <reference field="4" count="1" selected="0">
            <x v="26"/>
          </reference>
          <reference field="5" count="3">
            <x v="11"/>
            <x v="21"/>
            <x v="80"/>
          </reference>
        </references>
      </pivotArea>
    </format>
    <format dxfId="2596">
      <pivotArea dataOnly="0" labelOnly="1" outline="0" fieldPosition="0">
        <references count="2">
          <reference field="4" count="1" selected="0">
            <x v="27"/>
          </reference>
          <reference field="5" count="1">
            <x v="6"/>
          </reference>
        </references>
      </pivotArea>
    </format>
    <format dxfId="2597">
      <pivotArea dataOnly="0" labelOnly="1" outline="0" fieldPosition="0">
        <references count="2">
          <reference field="4" count="1" selected="0">
            <x v="28"/>
          </reference>
          <reference field="5" count="1">
            <x v="74"/>
          </reference>
        </references>
      </pivotArea>
    </format>
    <format dxfId="2598">
      <pivotArea dataOnly="0" labelOnly="1" outline="0" fieldPosition="0">
        <references count="2">
          <reference field="4" count="1" selected="0">
            <x v="29"/>
          </reference>
          <reference field="5" count="1">
            <x v="7"/>
          </reference>
        </references>
      </pivotArea>
    </format>
    <format dxfId="2599">
      <pivotArea dataOnly="0" labelOnly="1" outline="0" fieldPosition="0">
        <references count="2">
          <reference field="4" count="1" selected="0">
            <x v="30"/>
          </reference>
          <reference field="5" count="1">
            <x v="62"/>
          </reference>
        </references>
      </pivotArea>
    </format>
    <format dxfId="2600">
      <pivotArea dataOnly="0" labelOnly="1" outline="0" fieldPosition="0">
        <references count="2">
          <reference field="4" count="1" selected="0">
            <x v="31"/>
          </reference>
          <reference field="5" count="1">
            <x v="36"/>
          </reference>
        </references>
      </pivotArea>
    </format>
    <format dxfId="2601">
      <pivotArea dataOnly="0" labelOnly="1" outline="0" fieldPosition="0">
        <references count="2">
          <reference field="4" count="1" selected="0">
            <x v="32"/>
          </reference>
          <reference field="5" count="1">
            <x v="61"/>
          </reference>
        </references>
      </pivotArea>
    </format>
    <format dxfId="2602">
      <pivotArea dataOnly="0" labelOnly="1" outline="0" fieldPosition="0">
        <references count="2">
          <reference field="4" count="1" selected="0">
            <x v="33"/>
          </reference>
          <reference field="5" count="1">
            <x v="10"/>
          </reference>
        </references>
      </pivotArea>
    </format>
    <format dxfId="2603">
      <pivotArea dataOnly="0" labelOnly="1" outline="0" fieldPosition="0">
        <references count="2">
          <reference field="4" count="1" selected="0">
            <x v="34"/>
          </reference>
          <reference field="5" count="1">
            <x v="23"/>
          </reference>
        </references>
      </pivotArea>
    </format>
    <format dxfId="2604">
      <pivotArea dataOnly="0" labelOnly="1" outline="0" fieldPosition="0">
        <references count="2">
          <reference field="4" count="1" selected="0">
            <x v="35"/>
          </reference>
          <reference field="5" count="1">
            <x v="112"/>
          </reference>
        </references>
      </pivotArea>
    </format>
    <format dxfId="2605">
      <pivotArea dataOnly="0" labelOnly="1" outline="0" fieldPosition="0">
        <references count="2">
          <reference field="4" count="1" selected="0">
            <x v="36"/>
          </reference>
          <reference field="5" count="1">
            <x v="45"/>
          </reference>
        </references>
      </pivotArea>
    </format>
    <format dxfId="2606">
      <pivotArea dataOnly="0" labelOnly="1" outline="0" fieldPosition="0">
        <references count="2">
          <reference field="4" count="1" selected="0">
            <x v="37"/>
          </reference>
          <reference field="5" count="1">
            <x v="96"/>
          </reference>
        </references>
      </pivotArea>
    </format>
    <format dxfId="2607">
      <pivotArea dataOnly="0" labelOnly="1" outline="0" fieldPosition="0">
        <references count="2">
          <reference field="4" count="1" selected="0">
            <x v="38"/>
          </reference>
          <reference field="5" count="1">
            <x v="100"/>
          </reference>
        </references>
      </pivotArea>
    </format>
    <format dxfId="2608">
      <pivotArea dataOnly="0" labelOnly="1" outline="0" fieldPosition="0">
        <references count="2">
          <reference field="4" count="1" selected="0">
            <x v="39"/>
          </reference>
          <reference field="5" count="1">
            <x v="110"/>
          </reference>
        </references>
      </pivotArea>
    </format>
    <format dxfId="2609">
      <pivotArea dataOnly="0" labelOnly="1" outline="0" fieldPosition="0">
        <references count="2">
          <reference field="4" count="1" selected="0">
            <x v="40"/>
          </reference>
          <reference field="5" count="1">
            <x v="101"/>
          </reference>
        </references>
      </pivotArea>
    </format>
    <format dxfId="2610">
      <pivotArea dataOnly="0" labelOnly="1" outline="0" fieldPosition="0">
        <references count="2">
          <reference field="4" count="1" selected="0">
            <x v="41"/>
          </reference>
          <reference field="5" count="1">
            <x v="71"/>
          </reference>
        </references>
      </pivotArea>
    </format>
    <format dxfId="2611">
      <pivotArea dataOnly="0" labelOnly="1" outline="0" fieldPosition="0">
        <references count="2">
          <reference field="4" count="1" selected="0">
            <x v="42"/>
          </reference>
          <reference field="5" count="1">
            <x v="102"/>
          </reference>
        </references>
      </pivotArea>
    </format>
    <format dxfId="2612">
      <pivotArea dataOnly="0" labelOnly="1" outline="0" fieldPosition="0">
        <references count="2">
          <reference field="4" count="1" selected="0">
            <x v="43"/>
          </reference>
          <reference field="5" count="1">
            <x v="54"/>
          </reference>
        </references>
      </pivotArea>
    </format>
    <format dxfId="2613">
      <pivotArea dataOnly="0" labelOnly="1" outline="0" fieldPosition="0">
        <references count="2">
          <reference field="4" count="1" selected="0">
            <x v="44"/>
          </reference>
          <reference field="5" count="2">
            <x v="33"/>
            <x v="34"/>
          </reference>
        </references>
      </pivotArea>
    </format>
    <format dxfId="2614">
      <pivotArea dataOnly="0" labelOnly="1" outline="0" fieldPosition="0">
        <references count="2">
          <reference field="4" count="1" selected="0">
            <x v="45"/>
          </reference>
          <reference field="5" count="2">
            <x v="24"/>
            <x v="103"/>
          </reference>
        </references>
      </pivotArea>
    </format>
    <format dxfId="2615">
      <pivotArea dataOnly="0" labelOnly="1" outline="0" fieldPosition="0">
        <references count="2">
          <reference field="4" count="1" selected="0">
            <x v="46"/>
          </reference>
          <reference field="5" count="1">
            <x v="107"/>
          </reference>
        </references>
      </pivotArea>
    </format>
    <format dxfId="2616">
      <pivotArea dataOnly="0" labelOnly="1" outline="0" fieldPosition="0">
        <references count="2">
          <reference field="4" count="1" selected="0">
            <x v="47"/>
          </reference>
          <reference field="5" count="1">
            <x v="40"/>
          </reference>
        </references>
      </pivotArea>
    </format>
    <format dxfId="2617">
      <pivotArea dataOnly="0" labelOnly="1" outline="0" fieldPosition="0">
        <references count="2">
          <reference field="4" count="1" selected="0">
            <x v="48"/>
          </reference>
          <reference field="5" count="1">
            <x v="111"/>
          </reference>
        </references>
      </pivotArea>
    </format>
    <format dxfId="2618">
      <pivotArea dataOnly="0" labelOnly="1" outline="0" fieldPosition="0">
        <references count="2">
          <reference field="4" count="1" selected="0">
            <x v="49"/>
          </reference>
          <reference field="5" count="1">
            <x v="16"/>
          </reference>
        </references>
      </pivotArea>
    </format>
    <format dxfId="2619">
      <pivotArea dataOnly="0" labelOnly="1" outline="0" fieldPosition="0">
        <references count="2">
          <reference field="4" count="1" selected="0">
            <x v="50"/>
          </reference>
          <reference field="5" count="1">
            <x v="48"/>
          </reference>
        </references>
      </pivotArea>
    </format>
    <format dxfId="2620">
      <pivotArea dataOnly="0" labelOnly="1" outline="0" fieldPosition="0">
        <references count="2">
          <reference field="4" count="1" selected="0">
            <x v="51"/>
          </reference>
          <reference field="5" count="1">
            <x v="92"/>
          </reference>
        </references>
      </pivotArea>
    </format>
    <format dxfId="2621">
      <pivotArea dataOnly="0" labelOnly="1" outline="0" fieldPosition="0">
        <references count="2">
          <reference field="4" count="1" selected="0">
            <x v="52"/>
          </reference>
          <reference field="5" count="3">
            <x v="66"/>
            <x v="81"/>
            <x v="82"/>
          </reference>
        </references>
      </pivotArea>
    </format>
    <format dxfId="2622">
      <pivotArea dataOnly="0" labelOnly="1" outline="0" fieldPosition="0">
        <references count="2">
          <reference field="4" count="1" selected="0">
            <x v="53"/>
          </reference>
          <reference field="5" count="1">
            <x v="8"/>
          </reference>
        </references>
      </pivotArea>
    </format>
    <format dxfId="2623">
      <pivotArea dataOnly="0" labelOnly="1" outline="0" fieldPosition="0">
        <references count="2">
          <reference field="4" count="1" selected="0">
            <x v="54"/>
          </reference>
          <reference field="5" count="1">
            <x v="1"/>
          </reference>
        </references>
      </pivotArea>
    </format>
    <format dxfId="2624">
      <pivotArea dataOnly="0" labelOnly="1" outline="0" fieldPosition="0">
        <references count="2">
          <reference field="4" count="1" selected="0">
            <x v="55"/>
          </reference>
          <reference field="5" count="1">
            <x v="119"/>
          </reference>
        </references>
      </pivotArea>
    </format>
    <format dxfId="2625">
      <pivotArea dataOnly="0" labelOnly="1" outline="0" fieldPosition="0">
        <references count="2">
          <reference field="4" count="1" selected="0">
            <x v="56"/>
          </reference>
          <reference field="5" count="1">
            <x v="67"/>
          </reference>
        </references>
      </pivotArea>
    </format>
    <format dxfId="2626">
      <pivotArea dataOnly="0" labelOnly="1" outline="0" fieldPosition="0">
        <references count="2">
          <reference field="4" count="1" selected="0">
            <x v="57"/>
          </reference>
          <reference field="5" count="1">
            <x v="64"/>
          </reference>
        </references>
      </pivotArea>
    </format>
    <format dxfId="2627">
      <pivotArea dataOnly="0" labelOnly="1" outline="0" fieldPosition="0">
        <references count="2">
          <reference field="4" count="1" selected="0">
            <x v="58"/>
          </reference>
          <reference field="5" count="1">
            <x v="12"/>
          </reference>
        </references>
      </pivotArea>
    </format>
    <format dxfId="2628">
      <pivotArea dataOnly="0" labelOnly="1" outline="0" fieldPosition="0">
        <references count="2">
          <reference field="4" count="1" selected="0">
            <x v="59"/>
          </reference>
          <reference field="5" count="1">
            <x v="16"/>
          </reference>
        </references>
      </pivotArea>
    </format>
    <format dxfId="2629">
      <pivotArea dataOnly="0" labelOnly="1" outline="0" fieldPosition="0">
        <references count="2">
          <reference field="4" count="1" selected="0">
            <x v="60"/>
          </reference>
          <reference field="5" count="1">
            <x v="32"/>
          </reference>
        </references>
      </pivotArea>
    </format>
    <format dxfId="2630">
      <pivotArea dataOnly="0" labelOnly="1" outline="0" fieldPosition="0">
        <references count="2">
          <reference field="4" count="1" selected="0">
            <x v="61"/>
          </reference>
          <reference field="5" count="1">
            <x v="120"/>
          </reference>
        </references>
      </pivotArea>
    </format>
    <format dxfId="2631">
      <pivotArea dataOnly="0" labelOnly="1" outline="0" fieldPosition="0">
        <references count="2">
          <reference field="4" count="1" selected="0">
            <x v="62"/>
          </reference>
          <reference field="5" count="1">
            <x v="29"/>
          </reference>
        </references>
      </pivotArea>
    </format>
    <format dxfId="2632">
      <pivotArea dataOnly="0" labelOnly="1" outline="0" fieldPosition="0">
        <references count="2">
          <reference field="4" count="1" selected="0">
            <x v="63"/>
          </reference>
          <reference field="5" count="1">
            <x v="38"/>
          </reference>
        </references>
      </pivotArea>
    </format>
    <format dxfId="2633">
      <pivotArea dataOnly="0" labelOnly="1" outline="0" fieldPosition="0">
        <references count="2">
          <reference field="4" count="1" selected="0">
            <x v="64"/>
          </reference>
          <reference field="5" count="1">
            <x v="121"/>
          </reference>
        </references>
      </pivotArea>
    </format>
    <format dxfId="2634">
      <pivotArea dataOnly="0" labelOnly="1" outline="0" fieldPosition="0">
        <references count="2">
          <reference field="4" count="1" selected="0">
            <x v="65"/>
          </reference>
          <reference field="5" count="2">
            <x v="83"/>
            <x v="122"/>
          </reference>
        </references>
      </pivotArea>
    </format>
    <format dxfId="2635">
      <pivotArea dataOnly="0" labelOnly="1" outline="0" fieldPosition="0">
        <references count="2">
          <reference field="4" count="1" selected="0">
            <x v="66"/>
          </reference>
          <reference field="5" count="1">
            <x v="84"/>
          </reference>
        </references>
      </pivotArea>
    </format>
    <format dxfId="2636">
      <pivotArea dataOnly="0" labelOnly="1" outline="0" fieldPosition="0">
        <references count="2">
          <reference field="4" count="1" selected="0">
            <x v="68"/>
          </reference>
          <reference field="5" count="1">
            <x v="85"/>
          </reference>
        </references>
      </pivotArea>
    </format>
    <format dxfId="2637">
      <pivotArea dataOnly="0" labelOnly="1" outline="0" fieldPosition="0">
        <references count="2">
          <reference field="4" count="1" selected="0">
            <x v="69"/>
          </reference>
          <reference field="5" count="1">
            <x v="37"/>
          </reference>
        </references>
      </pivotArea>
    </format>
    <format dxfId="2638">
      <pivotArea dataOnly="0" labelOnly="1" outline="0" fieldPosition="0">
        <references count="2">
          <reference field="4" count="1" selected="0">
            <x v="70"/>
          </reference>
          <reference field="5" count="1">
            <x v="123"/>
          </reference>
        </references>
      </pivotArea>
    </format>
    <format dxfId="2639">
      <pivotArea dataOnly="0" labelOnly="1" outline="0" fieldPosition="0">
        <references count="2">
          <reference field="4" count="1" selected="0">
            <x v="71"/>
          </reference>
          <reference field="5" count="8">
            <x v="0"/>
            <x v="2"/>
            <x v="19"/>
            <x v="46"/>
            <x v="51"/>
            <x v="53"/>
            <x v="86"/>
            <x v="124"/>
          </reference>
        </references>
      </pivotArea>
    </format>
    <format dxfId="2640">
      <pivotArea dataOnly="0" labelOnly="1" outline="0" fieldPosition="0">
        <references count="2">
          <reference field="4" count="1" selected="0">
            <x v="72"/>
          </reference>
          <reference field="5" count="1">
            <x v="73"/>
          </reference>
        </references>
      </pivotArea>
    </format>
    <format dxfId="2641">
      <pivotArea dataOnly="0" labelOnly="1" outline="0" fieldPosition="0">
        <references count="2">
          <reference field="4" count="1" selected="0">
            <x v="73"/>
          </reference>
          <reference field="5" count="2">
            <x v="27"/>
            <x v="31"/>
          </reference>
        </references>
      </pivotArea>
    </format>
    <format dxfId="2642">
      <pivotArea dataOnly="0" labelOnly="1" outline="0" fieldPosition="0">
        <references count="2">
          <reference field="4" count="1" selected="0">
            <x v="74"/>
          </reference>
          <reference field="5" count="1">
            <x v="26"/>
          </reference>
        </references>
      </pivotArea>
    </format>
    <format dxfId="2643">
      <pivotArea dataOnly="0" labelOnly="1" outline="0" fieldPosition="0">
        <references count="2">
          <reference field="4" count="1" selected="0">
            <x v="75"/>
          </reference>
          <reference field="5" count="1">
            <x v="65"/>
          </reference>
        </references>
      </pivotArea>
    </format>
    <format dxfId="2644">
      <pivotArea dataOnly="0" labelOnly="1" outline="0" fieldPosition="0">
        <references count="2">
          <reference field="4" count="1" selected="0">
            <x v="76"/>
          </reference>
          <reference field="5" count="1">
            <x v="143"/>
          </reference>
        </references>
      </pivotArea>
    </format>
    <format dxfId="2645">
      <pivotArea dataOnly="0" labelOnly="1" outline="0" fieldPosition="0">
        <references count="2">
          <reference field="4" count="1" selected="0">
            <x v="77"/>
          </reference>
          <reference field="5" count="1">
            <x v="30"/>
          </reference>
        </references>
      </pivotArea>
    </format>
    <format dxfId="2646">
      <pivotArea dataOnly="0" labelOnly="1" outline="0" fieldPosition="0">
        <references count="2">
          <reference field="4" count="1" selected="0">
            <x v="78"/>
          </reference>
          <reference field="5" count="2">
            <x v="125"/>
            <x v="126"/>
          </reference>
        </references>
      </pivotArea>
    </format>
    <format dxfId="2647">
      <pivotArea dataOnly="0" labelOnly="1" outline="0" fieldPosition="0">
        <references count="2">
          <reference field="4" count="1" selected="0">
            <x v="79"/>
          </reference>
          <reference field="5" count="1">
            <x v="127"/>
          </reference>
        </references>
      </pivotArea>
    </format>
    <format dxfId="2648">
      <pivotArea dataOnly="0" labelOnly="1" outline="0" fieldPosition="0">
        <references count="2">
          <reference field="4" count="1" selected="0">
            <x v="80"/>
          </reference>
          <reference field="5" count="3">
            <x v="128"/>
            <x v="129"/>
            <x v="130"/>
          </reference>
        </references>
      </pivotArea>
    </format>
    <format dxfId="2649">
      <pivotArea dataOnly="0" labelOnly="1" outline="0" fieldPosition="0">
        <references count="2">
          <reference field="4" count="1" selected="0">
            <x v="81"/>
          </reference>
          <reference field="5" count="1">
            <x v="131"/>
          </reference>
        </references>
      </pivotArea>
    </format>
    <format dxfId="2650">
      <pivotArea dataOnly="0" labelOnly="1" outline="0" fieldPosition="0">
        <references count="2">
          <reference field="4" count="1" selected="0">
            <x v="82"/>
          </reference>
          <reference field="5" count="1">
            <x v="35"/>
          </reference>
        </references>
      </pivotArea>
    </format>
    <format dxfId="2651">
      <pivotArea dataOnly="0" labelOnly="1" outline="0" fieldPosition="0">
        <references count="2">
          <reference field="4" count="1" selected="0">
            <x v="83"/>
          </reference>
          <reference field="5" count="1">
            <x v="20"/>
          </reference>
        </references>
      </pivotArea>
    </format>
    <format dxfId="2652">
      <pivotArea dataOnly="0" labelOnly="1" outline="0" fieldPosition="0">
        <references count="2">
          <reference field="4" count="1" selected="0">
            <x v="84"/>
          </reference>
          <reference field="5" count="1">
            <x v="106"/>
          </reference>
        </references>
      </pivotArea>
    </format>
    <format dxfId="2653">
      <pivotArea dataOnly="0" labelOnly="1" outline="0" fieldPosition="0">
        <references count="2">
          <reference field="4" count="1" selected="0">
            <x v="85"/>
          </reference>
          <reference field="5" count="1">
            <x v="132"/>
          </reference>
        </references>
      </pivotArea>
    </format>
    <format dxfId="2654">
      <pivotArea dataOnly="0" labelOnly="1" outline="0" fieldPosition="0">
        <references count="2">
          <reference field="4" count="1" selected="0">
            <x v="86"/>
          </reference>
          <reference field="5" count="1">
            <x v="44"/>
          </reference>
        </references>
      </pivotArea>
    </format>
    <format dxfId="2655">
      <pivotArea dataOnly="0" labelOnly="1" outline="0" fieldPosition="0">
        <references count="2">
          <reference field="4" count="1" selected="0">
            <x v="87"/>
          </reference>
          <reference field="5" count="1">
            <x v="133"/>
          </reference>
        </references>
      </pivotArea>
    </format>
    <format dxfId="2656">
      <pivotArea dataOnly="0" labelOnly="1" outline="0" fieldPosition="0">
        <references count="2">
          <reference field="4" count="1" selected="0">
            <x v="88"/>
          </reference>
          <reference field="5" count="1">
            <x v="134"/>
          </reference>
        </references>
      </pivotArea>
    </format>
    <format dxfId="2657">
      <pivotArea dataOnly="0" labelOnly="1" outline="0" fieldPosition="0">
        <references count="2">
          <reference field="4" count="1" selected="0">
            <x v="89"/>
          </reference>
          <reference field="5" count="2">
            <x v="87"/>
            <x v="135"/>
          </reference>
        </references>
      </pivotArea>
    </format>
    <format dxfId="2658">
      <pivotArea dataOnly="0" labelOnly="1" outline="0" fieldPosition="0">
        <references count="2">
          <reference field="4" count="1" selected="0">
            <x v="90"/>
          </reference>
          <reference field="5" count="2">
            <x v="52"/>
            <x v="58"/>
          </reference>
        </references>
      </pivotArea>
    </format>
    <format dxfId="2659">
      <pivotArea dataOnly="0" labelOnly="1" outline="0" fieldPosition="0">
        <references count="2">
          <reference field="4" count="1" selected="0">
            <x v="91"/>
          </reference>
          <reference field="5" count="1">
            <x v="88"/>
          </reference>
        </references>
      </pivotArea>
    </format>
    <format dxfId="2660">
      <pivotArea dataOnly="0" labelOnly="1" outline="0" fieldPosition="0">
        <references count="2">
          <reference field="4" count="1" selected="0">
            <x v="92"/>
          </reference>
          <reference field="5" count="1">
            <x v="89"/>
          </reference>
        </references>
      </pivotArea>
    </format>
    <format dxfId="2661">
      <pivotArea dataOnly="0" labelOnly="1" outline="0" fieldPosition="0">
        <references count="2">
          <reference field="4" count="1" selected="0">
            <x v="93"/>
          </reference>
          <reference field="5" count="1">
            <x v="90"/>
          </reference>
        </references>
      </pivotArea>
    </format>
    <format dxfId="2662">
      <pivotArea dataOnly="0" labelOnly="1" outline="0" fieldPosition="0">
        <references count="2">
          <reference field="4" count="1" selected="0">
            <x v="94"/>
          </reference>
          <reference field="5" count="1">
            <x v="136"/>
          </reference>
        </references>
      </pivotArea>
    </format>
    <format dxfId="2663">
      <pivotArea dataOnly="0" labelOnly="1" outline="0" fieldPosition="0">
        <references count="2">
          <reference field="4" count="1" selected="0">
            <x v="95"/>
          </reference>
          <reference field="5" count="1">
            <x v="59"/>
          </reference>
        </references>
      </pivotArea>
    </format>
    <format dxfId="2664">
      <pivotArea dataOnly="0" labelOnly="1" outline="0" fieldPosition="0">
        <references count="2">
          <reference field="4" count="1" selected="0">
            <x v="96"/>
          </reference>
          <reference field="5" count="1">
            <x v="137"/>
          </reference>
        </references>
      </pivotArea>
    </format>
    <format dxfId="2665">
      <pivotArea dataOnly="0" labelOnly="1" outline="0" fieldPosition="0">
        <references count="2">
          <reference field="4" count="1" selected="0">
            <x v="97"/>
          </reference>
          <reference field="5" count="1">
            <x v="13"/>
          </reference>
        </references>
      </pivotArea>
    </format>
    <format dxfId="2666">
      <pivotArea dataOnly="0" labelOnly="1" outline="0" fieldPosition="0">
        <references count="2">
          <reference field="4" count="1" selected="0">
            <x v="98"/>
          </reference>
          <reference field="5" count="1">
            <x v="50"/>
          </reference>
        </references>
      </pivotArea>
    </format>
    <format dxfId="2667">
      <pivotArea dataOnly="0" labelOnly="1" outline="0" fieldPosition="0">
        <references count="2">
          <reference field="4" count="1" selected="0">
            <x v="99"/>
          </reference>
          <reference field="5" count="2">
            <x v="93"/>
            <x v="94"/>
          </reference>
        </references>
      </pivotArea>
    </format>
    <format dxfId="2668">
      <pivotArea dataOnly="0" labelOnly="1" outline="0" fieldPosition="0">
        <references count="2">
          <reference field="4" count="1" selected="0">
            <x v="100"/>
          </reference>
          <reference field="5" count="1">
            <x v="60"/>
          </reference>
        </references>
      </pivotArea>
    </format>
    <format dxfId="2669">
      <pivotArea dataOnly="0" labelOnly="1" outline="0" fieldPosition="0">
        <references count="2">
          <reference field="4" count="1" selected="0">
            <x v="101"/>
          </reference>
          <reference field="5" count="1">
            <x v="138"/>
          </reference>
        </references>
      </pivotArea>
    </format>
    <format dxfId="2670">
      <pivotArea dataOnly="0" labelOnly="1" outline="0" fieldPosition="0">
        <references count="2">
          <reference field="4" count="1" selected="0">
            <x v="102"/>
          </reference>
          <reference field="5" count="1">
            <x v="43"/>
          </reference>
        </references>
      </pivotArea>
    </format>
    <format dxfId="2671">
      <pivotArea dataOnly="0" labelOnly="1" outline="0" fieldPosition="0">
        <references count="2">
          <reference field="4" count="1" selected="0">
            <x v="103"/>
          </reference>
          <reference field="5" count="1">
            <x v="56"/>
          </reference>
        </references>
      </pivotArea>
    </format>
    <format dxfId="2672">
      <pivotArea dataOnly="0" labelOnly="1" outline="0" fieldPosition="0">
        <references count="2">
          <reference field="4" count="1" selected="0">
            <x v="104"/>
          </reference>
          <reference field="5" count="1">
            <x v="139"/>
          </reference>
        </references>
      </pivotArea>
    </format>
    <format dxfId="2673">
      <pivotArea dataOnly="0" labelOnly="1" outline="0" fieldPosition="0">
        <references count="2">
          <reference field="4" count="1" selected="0">
            <x v="105"/>
          </reference>
          <reference field="5" count="1">
            <x v="47"/>
          </reference>
        </references>
      </pivotArea>
    </format>
    <format dxfId="2674">
      <pivotArea dataOnly="0" labelOnly="1" outline="0" fieldPosition="0">
        <references count="2">
          <reference field="4" count="1" selected="0">
            <x v="106"/>
          </reference>
          <reference field="5" count="1">
            <x v="144"/>
          </reference>
        </references>
      </pivotArea>
    </format>
    <format dxfId="2675">
      <pivotArea dataOnly="0" labelOnly="1" outline="0" fieldPosition="0">
        <references count="2">
          <reference field="4" count="1" selected="0">
            <x v="107"/>
          </reference>
          <reference field="5" count="1">
            <x v="140"/>
          </reference>
        </references>
      </pivotArea>
    </format>
    <format dxfId="2676">
      <pivotArea dataOnly="0" labelOnly="1" outline="0" fieldPosition="0">
        <references count="2">
          <reference field="4" count="1" selected="0">
            <x v="108"/>
          </reference>
          <reference field="5" count="1">
            <x v="55"/>
          </reference>
        </references>
      </pivotArea>
    </format>
    <format dxfId="2677">
      <pivotArea dataOnly="0" labelOnly="1" outline="0" fieldPosition="0">
        <references count="2">
          <reference field="4" count="1" selected="0">
            <x v="109"/>
          </reference>
          <reference field="5" count="1">
            <x v="70"/>
          </reference>
        </references>
      </pivotArea>
    </format>
    <format dxfId="2678">
      <pivotArea dataOnly="0" labelOnly="1" outline="0" fieldPosition="0">
        <references count="2">
          <reference field="4" count="1" selected="0">
            <x v="110"/>
          </reference>
          <reference field="5" count="1">
            <x v="49"/>
          </reference>
        </references>
      </pivotArea>
    </format>
    <format dxfId="2679">
      <pivotArea dataOnly="0" labelOnly="1" outline="0" fieldPosition="0">
        <references count="2">
          <reference field="4" count="1" selected="0">
            <x v="111"/>
          </reference>
          <reference field="5" count="1">
            <x v="39"/>
          </reference>
        </references>
      </pivotArea>
    </format>
    <format dxfId="2680">
      <pivotArea dataOnly="0" labelOnly="1" outline="0" fieldPosition="0">
        <references count="2">
          <reference field="4" count="1" selected="0">
            <x v="112"/>
          </reference>
          <reference field="5" count="1">
            <x v="25"/>
          </reference>
        </references>
      </pivotArea>
    </format>
    <format dxfId="2681">
      <pivotArea dataOnly="0" labelOnly="1" outline="0" fieldPosition="0">
        <references count="2">
          <reference field="4" count="1" selected="0">
            <x v="113"/>
          </reference>
          <reference field="5" count="1">
            <x v="4"/>
          </reference>
        </references>
      </pivotArea>
    </format>
    <format dxfId="2682">
      <pivotArea dataOnly="0" labelOnly="1" outline="0" fieldPosition="0">
        <references count="2">
          <reference field="4" count="1" selected="0">
            <x v="114"/>
          </reference>
          <reference field="5" count="1">
            <x v="14"/>
          </reference>
        </references>
      </pivotArea>
    </format>
    <format dxfId="2683">
      <pivotArea dataOnly="0" labelOnly="1" outline="0" fieldPosition="0">
        <references count="2">
          <reference field="4" count="1" selected="0">
            <x v="115"/>
          </reference>
          <reference field="5" count="1">
            <x v="104"/>
          </reference>
        </references>
      </pivotArea>
    </format>
    <format dxfId="2684">
      <pivotArea dataOnly="0" labelOnly="1" outline="0" fieldPosition="0">
        <references count="2">
          <reference field="4" count="1" selected="0">
            <x v="116"/>
          </reference>
          <reference field="5" count="1">
            <x v="95"/>
          </reference>
        </references>
      </pivotArea>
    </format>
    <format dxfId="2685">
      <pivotArea dataOnly="0" labelOnly="1" outline="0" fieldPosition="0">
        <references count="2">
          <reference field="4" count="1" selected="0">
            <x v="117"/>
          </reference>
          <reference field="5" count="1">
            <x v="113"/>
          </reference>
        </references>
      </pivotArea>
    </format>
    <format dxfId="2686">
      <pivotArea dataOnly="0" labelOnly="1" outline="0" fieldPosition="0">
        <references count="2">
          <reference field="4" count="1" selected="0">
            <x v="118"/>
          </reference>
          <reference field="5" count="1">
            <x v="142"/>
          </reference>
        </references>
      </pivotArea>
    </format>
    <format dxfId="2687">
      <pivotArea dataOnly="0" labelOnly="1" outline="0" fieldPosition="0">
        <references count="2">
          <reference field="4" count="1" selected="0">
            <x v="119"/>
          </reference>
          <reference field="5" count="1">
            <x v="18"/>
          </reference>
        </references>
      </pivotArea>
    </format>
    <format dxfId="2688">
      <pivotArea dataOnly="0" labelOnly="1" outline="0" fieldPosition="0">
        <references count="2">
          <reference field="4" count="1" selected="0">
            <x v="120"/>
          </reference>
          <reference field="5" count="1">
            <x v="3"/>
          </reference>
        </references>
      </pivotArea>
    </format>
    <format dxfId="2689">
      <pivotArea dataOnly="0" labelOnly="1" outline="0" fieldPosition="0">
        <references count="2">
          <reference field="4" count="1" selected="0">
            <x v="121"/>
          </reference>
          <reference field="5" count="1">
            <x v="141"/>
          </reference>
        </references>
      </pivotArea>
    </format>
    <format dxfId="2690">
      <pivotArea dataOnly="0" labelOnly="1" outline="0" fieldPosition="0">
        <references count="3">
          <reference field="2" count="1">
            <x v="16"/>
          </reference>
          <reference field="4" count="1" selected="0">
            <x v="0"/>
          </reference>
          <reference field="5" count="1" selected="0">
            <x v="114"/>
          </reference>
        </references>
      </pivotArea>
    </format>
    <format dxfId="2691">
      <pivotArea dataOnly="0" labelOnly="1" outline="0" fieldPosition="0">
        <references count="3">
          <reference field="2" count="1">
            <x v="7"/>
          </reference>
          <reference field="4" count="1" selected="0">
            <x v="1"/>
          </reference>
          <reference field="5" count="1" selected="0">
            <x v="42"/>
          </reference>
        </references>
      </pivotArea>
    </format>
    <format dxfId="2692">
      <pivotArea dataOnly="0" labelOnly="1" outline="0" fieldPosition="0">
        <references count="3">
          <reference field="2" count="1">
            <x v="6"/>
          </reference>
          <reference field="4" count="1" selected="0">
            <x v="2"/>
          </reference>
          <reference field="5" count="1" selected="0">
            <x v="41"/>
          </reference>
        </references>
      </pivotArea>
    </format>
    <format dxfId="2693">
      <pivotArea dataOnly="0" labelOnly="1" outline="0" fieldPosition="0">
        <references count="3">
          <reference field="2" count="1">
            <x v="4"/>
          </reference>
          <reference field="4" count="1" selected="0">
            <x v="3"/>
          </reference>
          <reference field="5" count="1" selected="0">
            <x v="105"/>
          </reference>
        </references>
      </pivotArea>
    </format>
    <format dxfId="2694">
      <pivotArea dataOnly="0" labelOnly="1" outline="0" fieldPosition="0">
        <references count="3">
          <reference field="2" count="1">
            <x v="14"/>
          </reference>
          <reference field="4" count="1" selected="0">
            <x v="4"/>
          </reference>
          <reference field="5" count="1" selected="0">
            <x v="28"/>
          </reference>
        </references>
      </pivotArea>
    </format>
    <format dxfId="2695">
      <pivotArea dataOnly="0" labelOnly="1" outline="0" fieldPosition="0">
        <references count="3">
          <reference field="2" count="1">
            <x v="12"/>
          </reference>
          <reference field="4" count="1" selected="0">
            <x v="5"/>
          </reference>
          <reference field="5" count="1" selected="0">
            <x v="72"/>
          </reference>
        </references>
      </pivotArea>
    </format>
    <format dxfId="2696">
      <pivotArea dataOnly="0" labelOnly="1" outline="0" fieldPosition="0">
        <references count="3">
          <reference field="2" count="1">
            <x v="14"/>
          </reference>
          <reference field="4" count="1" selected="0">
            <x v="6"/>
          </reference>
          <reference field="5" count="1" selected="0">
            <x v="9"/>
          </reference>
        </references>
      </pivotArea>
    </format>
    <format dxfId="2697">
      <pivotArea dataOnly="0" labelOnly="1" outline="0" fieldPosition="0">
        <references count="3">
          <reference field="2" count="1">
            <x v="16"/>
          </reference>
          <reference field="4" count="1" selected="0">
            <x v="7"/>
          </reference>
          <reference field="5" count="1" selected="0">
            <x v="115"/>
          </reference>
        </references>
      </pivotArea>
    </format>
    <format dxfId="2698">
      <pivotArea dataOnly="0" labelOnly="1" outline="0" fieldPosition="0">
        <references count="3">
          <reference field="2" count="1">
            <x v="8"/>
          </reference>
          <reference field="4" count="1" selected="0">
            <x v="8"/>
          </reference>
          <reference field="5" count="1" selected="0">
            <x v="5"/>
          </reference>
        </references>
      </pivotArea>
    </format>
    <format dxfId="2699">
      <pivotArea dataOnly="0" labelOnly="1" outline="0" fieldPosition="0">
        <references count="3">
          <reference field="2" count="1">
            <x v="16"/>
          </reference>
          <reference field="4" count="1" selected="0">
            <x v="9"/>
          </reference>
          <reference field="5" count="1" selected="0">
            <x v="116"/>
          </reference>
        </references>
      </pivotArea>
    </format>
    <format dxfId="2700">
      <pivotArea dataOnly="0" labelOnly="1" outline="0" fieldPosition="0">
        <references count="3">
          <reference field="2" count="1">
            <x v="5"/>
          </reference>
          <reference field="4" count="1" selected="0">
            <x v="10"/>
          </reference>
          <reference field="5" count="1" selected="0">
            <x v="108"/>
          </reference>
        </references>
      </pivotArea>
    </format>
    <format dxfId="2701">
      <pivotArea dataOnly="0" labelOnly="1" outline="0" fieldPosition="0">
        <references count="3">
          <reference field="2" count="1">
            <x v="0"/>
          </reference>
          <reference field="4" count="1" selected="0">
            <x v="11"/>
          </reference>
          <reference field="5" count="1" selected="0">
            <x v="68"/>
          </reference>
        </references>
      </pivotArea>
    </format>
    <format dxfId="2702">
      <pivotArea dataOnly="0" labelOnly="1" outline="0" fieldPosition="0">
        <references count="3">
          <reference field="2" count="1">
            <x v="13"/>
          </reference>
          <reference field="4" count="1" selected="0">
            <x v="12"/>
          </reference>
          <reference field="5" count="1" selected="0">
            <x v="75"/>
          </reference>
        </references>
      </pivotArea>
    </format>
    <format dxfId="2703">
      <pivotArea dataOnly="0" labelOnly="1" outline="0" fieldPosition="0">
        <references count="3">
          <reference field="2" count="1">
            <x v="3"/>
          </reference>
          <reference field="4" count="1" selected="0">
            <x v="14"/>
          </reference>
          <reference field="5" count="1" selected="0">
            <x v="98"/>
          </reference>
        </references>
      </pivotArea>
    </format>
    <format dxfId="2704">
      <pivotArea dataOnly="0" labelOnly="1" outline="0" fieldPosition="0">
        <references count="3">
          <reference field="2" count="1">
            <x v="16"/>
          </reference>
          <reference field="4" count="1" selected="0">
            <x v="15"/>
          </reference>
          <reference field="5" count="1" selected="0">
            <x v="22"/>
          </reference>
        </references>
      </pivotArea>
    </format>
    <format dxfId="2705">
      <pivotArea dataOnly="0" labelOnly="1" outline="0" fieldPosition="0">
        <references count="3">
          <reference field="2" count="1">
            <x v="13"/>
          </reference>
          <reference field="4" count="1" selected="0">
            <x v="16"/>
          </reference>
          <reference field="5" count="1" selected="0">
            <x v="78"/>
          </reference>
        </references>
      </pivotArea>
    </format>
    <format dxfId="2706">
      <pivotArea dataOnly="0" labelOnly="1" outline="0" fieldPosition="0">
        <references count="3">
          <reference field="2" count="1">
            <x v="16"/>
          </reference>
          <reference field="4" count="1" selected="0">
            <x v="17"/>
          </reference>
          <reference field="5" count="1" selected="0">
            <x v="117"/>
          </reference>
        </references>
      </pivotArea>
    </format>
    <format dxfId="2707">
      <pivotArea dataOnly="0" labelOnly="1" outline="0" fieldPosition="0">
        <references count="3">
          <reference field="2" count="1">
            <x v="3"/>
          </reference>
          <reference field="4" count="1" selected="0">
            <x v="20"/>
          </reference>
          <reference field="5" count="1" selected="0">
            <x v="99"/>
          </reference>
        </references>
      </pivotArea>
    </format>
    <format dxfId="2708">
      <pivotArea dataOnly="0" labelOnly="1" outline="0" fieldPosition="0">
        <references count="3">
          <reference field="2" count="1">
            <x v="14"/>
          </reference>
          <reference field="4" count="1" selected="0">
            <x v="21"/>
          </reference>
          <reference field="5" count="1" selected="0">
            <x v="91"/>
          </reference>
        </references>
      </pivotArea>
    </format>
    <format dxfId="2709">
      <pivotArea dataOnly="0" labelOnly="1" outline="0" fieldPosition="0">
        <references count="3">
          <reference field="2" count="1">
            <x v="16"/>
          </reference>
          <reference field="4" count="1" selected="0">
            <x v="22"/>
          </reference>
          <reference field="5" count="1" selected="0">
            <x v="118"/>
          </reference>
        </references>
      </pivotArea>
    </format>
    <format dxfId="2710">
      <pivotArea dataOnly="0" labelOnly="1" outline="0" fieldPosition="0">
        <references count="3">
          <reference field="2" count="1">
            <x v="0"/>
          </reference>
          <reference field="4" count="1" selected="0">
            <x v="23"/>
          </reference>
          <reference field="5" count="1" selected="0">
            <x v="69"/>
          </reference>
        </references>
      </pivotArea>
    </format>
    <format dxfId="2711">
      <pivotArea dataOnly="0" labelOnly="1" outline="0" fieldPosition="0">
        <references count="3">
          <reference field="2" count="1">
            <x v="14"/>
          </reference>
          <reference field="4" count="1" selected="0">
            <x v="24"/>
          </reference>
          <reference field="5" count="1" selected="0">
            <x v="57"/>
          </reference>
        </references>
      </pivotArea>
    </format>
    <format dxfId="2712">
      <pivotArea dataOnly="0" labelOnly="1" outline="0" fieldPosition="0">
        <references count="3">
          <reference field="2" count="1">
            <x v="13"/>
          </reference>
          <reference field="4" count="1" selected="0">
            <x v="25"/>
          </reference>
          <reference field="5" count="1" selected="0">
            <x v="79"/>
          </reference>
        </references>
      </pivotArea>
    </format>
    <format dxfId="2713">
      <pivotArea dataOnly="0" labelOnly="1" outline="0" fieldPosition="0">
        <references count="3">
          <reference field="2" count="1">
            <x v="10"/>
          </reference>
          <reference field="4" count="1" selected="0">
            <x v="26"/>
          </reference>
          <reference field="5" count="1" selected="0">
            <x v="11"/>
          </reference>
        </references>
      </pivotArea>
    </format>
    <format dxfId="2714">
      <pivotArea dataOnly="0" labelOnly="1" outline="0" fieldPosition="0">
        <references count="3">
          <reference field="2" count="1">
            <x v="16"/>
          </reference>
          <reference field="4" count="1" selected="0">
            <x v="26"/>
          </reference>
          <reference field="5" count="1" selected="0">
            <x v="21"/>
          </reference>
        </references>
      </pivotArea>
    </format>
    <format dxfId="2715">
      <pivotArea dataOnly="0" labelOnly="1" outline="0" fieldPosition="0">
        <references count="3">
          <reference field="2" count="1">
            <x v="13"/>
          </reference>
          <reference field="4" count="1" selected="0">
            <x v="26"/>
          </reference>
          <reference field="5" count="1" selected="0">
            <x v="80"/>
          </reference>
        </references>
      </pivotArea>
    </format>
    <format dxfId="2716">
      <pivotArea dataOnly="0" labelOnly="1" outline="0" fieldPosition="0">
        <references count="3">
          <reference field="2" count="1">
            <x v="14"/>
          </reference>
          <reference field="4" count="1" selected="0">
            <x v="27"/>
          </reference>
          <reference field="5" count="1" selected="0">
            <x v="6"/>
          </reference>
        </references>
      </pivotArea>
    </format>
    <format dxfId="2717">
      <pivotArea dataOnly="0" labelOnly="1" outline="0" fieldPosition="0">
        <references count="3">
          <reference field="2" count="1">
            <x v="13"/>
          </reference>
          <reference field="4" count="1" selected="0">
            <x v="28"/>
          </reference>
          <reference field="5" count="1" selected="0">
            <x v="74"/>
          </reference>
        </references>
      </pivotArea>
    </format>
    <format dxfId="2718">
      <pivotArea dataOnly="0" labelOnly="1" outline="0" fieldPosition="0">
        <references count="3">
          <reference field="2" count="1">
            <x v="7"/>
          </reference>
          <reference field="4" count="1" selected="0">
            <x v="29"/>
          </reference>
          <reference field="5" count="1" selected="0">
            <x v="7"/>
          </reference>
        </references>
      </pivotArea>
    </format>
    <format dxfId="2719">
      <pivotArea dataOnly="0" labelOnly="1" outline="0" fieldPosition="0">
        <references count="3">
          <reference field="2" count="1">
            <x v="14"/>
          </reference>
          <reference field="4" count="1" selected="0">
            <x v="30"/>
          </reference>
          <reference field="5" count="1" selected="0">
            <x v="62"/>
          </reference>
        </references>
      </pivotArea>
    </format>
    <format dxfId="2720">
      <pivotArea dataOnly="0" labelOnly="1" outline="0" fieldPosition="0">
        <references count="3">
          <reference field="2" count="1">
            <x v="3"/>
          </reference>
          <reference field="4" count="1" selected="0">
            <x v="31"/>
          </reference>
          <reference field="5" count="1" selected="0">
            <x v="36"/>
          </reference>
        </references>
      </pivotArea>
    </format>
    <format dxfId="2721">
      <pivotArea dataOnly="0" labelOnly="1" outline="0" fieldPosition="0">
        <references count="3">
          <reference field="2" count="1">
            <x v="16"/>
          </reference>
          <reference field="4" count="1" selected="0">
            <x v="32"/>
          </reference>
          <reference field="5" count="1" selected="0">
            <x v="61"/>
          </reference>
        </references>
      </pivotArea>
    </format>
    <format dxfId="2722">
      <pivotArea dataOnly="0" labelOnly="1" outline="0" fieldPosition="0">
        <references count="3">
          <reference field="2" count="1">
            <x v="3"/>
          </reference>
          <reference field="4" count="1" selected="0">
            <x v="33"/>
          </reference>
          <reference field="5" count="1" selected="0">
            <x v="10"/>
          </reference>
        </references>
      </pivotArea>
    </format>
    <format dxfId="2723">
      <pivotArea dataOnly="0" labelOnly="1" outline="0" fieldPosition="0">
        <references count="3">
          <reference field="2" count="1">
            <x v="16"/>
          </reference>
          <reference field="4" count="1" selected="0">
            <x v="34"/>
          </reference>
          <reference field="5" count="1" selected="0">
            <x v="23"/>
          </reference>
        </references>
      </pivotArea>
    </format>
    <format dxfId="2724">
      <pivotArea dataOnly="0" labelOnly="1" outline="0" fieldPosition="0">
        <references count="3">
          <reference field="2" count="1">
            <x v="1"/>
          </reference>
          <reference field="4" count="1" selected="0">
            <x v="36"/>
          </reference>
          <reference field="5" count="1" selected="0">
            <x v="45"/>
          </reference>
        </references>
      </pivotArea>
    </format>
    <format dxfId="2725">
      <pivotArea dataOnly="0" labelOnly="1" outline="0" fieldPosition="0">
        <references count="3">
          <reference field="2" count="1">
            <x v="2"/>
          </reference>
          <reference field="4" count="1" selected="0">
            <x v="37"/>
          </reference>
          <reference field="5" count="1" selected="0">
            <x v="96"/>
          </reference>
        </references>
      </pivotArea>
    </format>
    <format dxfId="2726">
      <pivotArea dataOnly="0" labelOnly="1" outline="0" fieldPosition="0">
        <references count="3">
          <reference field="2" count="1">
            <x v="3"/>
          </reference>
          <reference field="4" count="1" selected="0">
            <x v="38"/>
          </reference>
          <reference field="5" count="1" selected="0">
            <x v="100"/>
          </reference>
        </references>
      </pivotArea>
    </format>
    <format dxfId="2727">
      <pivotArea dataOnly="0" labelOnly="1" outline="0" fieldPosition="0">
        <references count="3">
          <reference field="2" count="1">
            <x v="5"/>
          </reference>
          <reference field="4" count="1" selected="0">
            <x v="39"/>
          </reference>
          <reference field="5" count="1" selected="0">
            <x v="110"/>
          </reference>
        </references>
      </pivotArea>
    </format>
    <format dxfId="2728">
      <pivotArea dataOnly="0" labelOnly="1" outline="0" fieldPosition="0">
        <references count="3">
          <reference field="2" count="1">
            <x v="3"/>
          </reference>
          <reference field="4" count="1" selected="0">
            <x v="40"/>
          </reference>
          <reference field="5" count="1" selected="0">
            <x v="101"/>
          </reference>
        </references>
      </pivotArea>
    </format>
    <format dxfId="2729">
      <pivotArea dataOnly="0" labelOnly="1" outline="0" fieldPosition="0">
        <references count="3">
          <reference field="2" count="1">
            <x v="12"/>
          </reference>
          <reference field="4" count="1" selected="0">
            <x v="41"/>
          </reference>
          <reference field="5" count="1" selected="0">
            <x v="71"/>
          </reference>
        </references>
      </pivotArea>
    </format>
    <format dxfId="2730">
      <pivotArea dataOnly="0" labelOnly="1" outline="0" fieldPosition="0">
        <references count="3">
          <reference field="2" count="1">
            <x v="3"/>
          </reference>
          <reference field="4" count="1" selected="0">
            <x v="42"/>
          </reference>
          <reference field="5" count="1" selected="0">
            <x v="102"/>
          </reference>
        </references>
      </pivotArea>
    </format>
    <format dxfId="2731">
      <pivotArea dataOnly="0" labelOnly="1" outline="0" fieldPosition="0">
        <references count="3">
          <reference field="2" count="1">
            <x v="16"/>
          </reference>
          <reference field="4" count="1" selected="0">
            <x v="43"/>
          </reference>
          <reference field="5" count="1" selected="0">
            <x v="54"/>
          </reference>
        </references>
      </pivotArea>
    </format>
    <format dxfId="2732">
      <pivotArea dataOnly="0" labelOnly="1" outline="0" fieldPosition="0">
        <references count="3">
          <reference field="2" count="1">
            <x v="8"/>
          </reference>
          <reference field="4" count="1" selected="0">
            <x v="44"/>
          </reference>
          <reference field="5" count="1" selected="0">
            <x v="33"/>
          </reference>
        </references>
      </pivotArea>
    </format>
    <format dxfId="2733">
      <pivotArea dataOnly="0" labelOnly="1" outline="0" fieldPosition="0">
        <references count="3">
          <reference field="2" count="1">
            <x v="0"/>
          </reference>
          <reference field="4" count="1" selected="0">
            <x v="45"/>
          </reference>
          <reference field="5" count="1" selected="0">
            <x v="24"/>
          </reference>
        </references>
      </pivotArea>
    </format>
    <format dxfId="2734">
      <pivotArea dataOnly="0" labelOnly="1" outline="0" fieldPosition="0">
        <references count="3">
          <reference field="2" count="1">
            <x v="3"/>
          </reference>
          <reference field="4" count="1" selected="0">
            <x v="45"/>
          </reference>
          <reference field="5" count="1" selected="0">
            <x v="103"/>
          </reference>
        </references>
      </pivotArea>
    </format>
    <format dxfId="2735">
      <pivotArea dataOnly="0" labelOnly="1" outline="0" fieldPosition="0">
        <references count="3">
          <reference field="2" count="1">
            <x v="15"/>
          </reference>
          <reference field="4" count="1" selected="0">
            <x v="46"/>
          </reference>
          <reference field="5" count="1" selected="0">
            <x v="107"/>
          </reference>
        </references>
      </pivotArea>
    </format>
    <format dxfId="2736">
      <pivotArea dataOnly="0" labelOnly="1" outline="0" fieldPosition="0">
        <references count="3">
          <reference field="2" count="1">
            <x v="6"/>
          </reference>
          <reference field="4" count="1" selected="0">
            <x v="47"/>
          </reference>
          <reference field="5" count="1" selected="0">
            <x v="40"/>
          </reference>
        </references>
      </pivotArea>
    </format>
    <format dxfId="2737">
      <pivotArea dataOnly="0" labelOnly="1" outline="0" fieldPosition="0">
        <references count="3">
          <reference field="2" count="1">
            <x v="16"/>
          </reference>
          <reference field="4" count="1" selected="0">
            <x v="48"/>
          </reference>
          <reference field="5" count="1" selected="0">
            <x v="111"/>
          </reference>
        </references>
      </pivotArea>
    </format>
    <format dxfId="2738">
      <pivotArea dataOnly="0" labelOnly="1" outline="0" fieldPosition="0">
        <references count="3">
          <reference field="2" count="1">
            <x v="14"/>
          </reference>
          <reference field="4" count="1" selected="0">
            <x v="51"/>
          </reference>
          <reference field="5" count="1" selected="0">
            <x v="92"/>
          </reference>
        </references>
      </pivotArea>
    </format>
    <format dxfId="2739">
      <pivotArea dataOnly="0" labelOnly="1" outline="0" fieldPosition="0">
        <references count="3">
          <reference field="2" count="1">
            <x v="8"/>
          </reference>
          <reference field="4" count="1" selected="0">
            <x v="52"/>
          </reference>
          <reference field="5" count="1" selected="0">
            <x v="66"/>
          </reference>
        </references>
      </pivotArea>
    </format>
    <format dxfId="2740">
      <pivotArea dataOnly="0" labelOnly="1" outline="0" fieldPosition="0">
        <references count="3">
          <reference field="2" count="1">
            <x v="13"/>
          </reference>
          <reference field="4" count="1" selected="0">
            <x v="52"/>
          </reference>
          <reference field="5" count="1" selected="0">
            <x v="81"/>
          </reference>
        </references>
      </pivotArea>
    </format>
    <format dxfId="2741">
      <pivotArea dataOnly="0" labelOnly="1" outline="0" fieldPosition="0">
        <references count="3">
          <reference field="2" count="1">
            <x v="16"/>
          </reference>
          <reference field="4" count="1" selected="0">
            <x v="53"/>
          </reference>
          <reference field="5" count="1" selected="0">
            <x v="8"/>
          </reference>
        </references>
      </pivotArea>
    </format>
    <format dxfId="2742">
      <pivotArea dataOnly="0" labelOnly="1" outline="0" fieldPosition="0">
        <references count="3">
          <reference field="2" count="1">
            <x v="11"/>
          </reference>
          <reference field="4" count="1" selected="0">
            <x v="56"/>
          </reference>
          <reference field="5" count="1" selected="0">
            <x v="67"/>
          </reference>
        </references>
      </pivotArea>
    </format>
    <format dxfId="2743">
      <pivotArea dataOnly="0" labelOnly="1" outline="0" fieldPosition="0">
        <references count="3">
          <reference field="2" count="1">
            <x v="7"/>
          </reference>
          <reference field="4" count="1" selected="0">
            <x v="57"/>
          </reference>
          <reference field="5" count="1" selected="0">
            <x v="64"/>
          </reference>
        </references>
      </pivotArea>
    </format>
    <format dxfId="2744">
      <pivotArea dataOnly="0" labelOnly="1" outline="0" fieldPosition="0">
        <references count="3">
          <reference field="2" count="1">
            <x v="6"/>
          </reference>
          <reference field="4" count="1" selected="0">
            <x v="58"/>
          </reference>
          <reference field="5" count="1" selected="0">
            <x v="12"/>
          </reference>
        </references>
      </pivotArea>
    </format>
    <format dxfId="2745">
      <pivotArea dataOnly="0" labelOnly="1" outline="0" fieldPosition="0">
        <references count="3">
          <reference field="2" count="1">
            <x v="16"/>
          </reference>
          <reference field="4" count="1" selected="0">
            <x v="59"/>
          </reference>
          <reference field="5" count="1" selected="0">
            <x v="16"/>
          </reference>
        </references>
      </pivotArea>
    </format>
    <format dxfId="2746">
      <pivotArea dataOnly="0" labelOnly="1" outline="0" fieldPosition="0">
        <references count="3">
          <reference field="2" count="1">
            <x v="5"/>
          </reference>
          <reference field="4" count="1" selected="0">
            <x v="60"/>
          </reference>
          <reference field="5" count="1" selected="0">
            <x v="32"/>
          </reference>
        </references>
      </pivotArea>
    </format>
    <format dxfId="2747">
      <pivotArea dataOnly="0" labelOnly="1" outline="0" fieldPosition="0">
        <references count="3">
          <reference field="2" count="1">
            <x v="16"/>
          </reference>
          <reference field="4" count="1" selected="0">
            <x v="61"/>
          </reference>
          <reference field="5" count="1" selected="0">
            <x v="120"/>
          </reference>
        </references>
      </pivotArea>
    </format>
    <format dxfId="2748">
      <pivotArea dataOnly="0" labelOnly="1" outline="0" fieldPosition="0">
        <references count="3">
          <reference field="2" count="1">
            <x v="2"/>
          </reference>
          <reference field="4" count="1" selected="0">
            <x v="62"/>
          </reference>
          <reference field="5" count="1" selected="0">
            <x v="29"/>
          </reference>
        </references>
      </pivotArea>
    </format>
    <format dxfId="2749">
      <pivotArea dataOnly="0" labelOnly="1" outline="0" fieldPosition="0">
        <references count="3">
          <reference field="2" count="1">
            <x v="3"/>
          </reference>
          <reference field="4" count="1" selected="0">
            <x v="63"/>
          </reference>
          <reference field="5" count="1" selected="0">
            <x v="38"/>
          </reference>
        </references>
      </pivotArea>
    </format>
    <format dxfId="2750">
      <pivotArea dataOnly="0" labelOnly="1" outline="0" fieldPosition="0">
        <references count="3">
          <reference field="2" count="1">
            <x v="16"/>
          </reference>
          <reference field="4" count="1" selected="0">
            <x v="64"/>
          </reference>
          <reference field="5" count="1" selected="0">
            <x v="121"/>
          </reference>
        </references>
      </pivotArea>
    </format>
    <format dxfId="2751">
      <pivotArea dataOnly="0" labelOnly="1" outline="0" fieldPosition="0">
        <references count="3">
          <reference field="2" count="1">
            <x v="13"/>
          </reference>
          <reference field="4" count="1" selected="0">
            <x v="65"/>
          </reference>
          <reference field="5" count="1" selected="0">
            <x v="83"/>
          </reference>
        </references>
      </pivotArea>
    </format>
    <format dxfId="2752">
      <pivotArea dataOnly="0" labelOnly="1" outline="0" fieldPosition="0">
        <references count="3">
          <reference field="2" count="1">
            <x v="16"/>
          </reference>
          <reference field="4" count="1" selected="0">
            <x v="65"/>
          </reference>
          <reference field="5" count="1" selected="0">
            <x v="122"/>
          </reference>
        </references>
      </pivotArea>
    </format>
    <format dxfId="2753">
      <pivotArea dataOnly="0" labelOnly="1" outline="0" fieldPosition="0">
        <references count="3">
          <reference field="2" count="1">
            <x v="13"/>
          </reference>
          <reference field="4" count="1" selected="0">
            <x v="66"/>
          </reference>
          <reference field="5" count="1" selected="0">
            <x v="84"/>
          </reference>
        </references>
      </pivotArea>
    </format>
    <format dxfId="2754">
      <pivotArea dataOnly="0" labelOnly="1" outline="0" fieldPosition="0">
        <references count="3">
          <reference field="2" count="1">
            <x v="13"/>
          </reference>
          <reference field="4" count="1" selected="0">
            <x v="68"/>
          </reference>
          <reference field="5" count="1" selected="0">
            <x v="85"/>
          </reference>
        </references>
      </pivotArea>
    </format>
    <format dxfId="2755">
      <pivotArea dataOnly="0" labelOnly="1" outline="0" fieldPosition="0">
        <references count="3">
          <reference field="2" count="1">
            <x v="16"/>
          </reference>
          <reference field="4" count="1" selected="0">
            <x v="69"/>
          </reference>
          <reference field="5" count="1" selected="0">
            <x v="37"/>
          </reference>
        </references>
      </pivotArea>
    </format>
    <format dxfId="2756">
      <pivotArea dataOnly="0" labelOnly="1" outline="0" fieldPosition="0">
        <references count="3">
          <reference field="2" count="1">
            <x v="13"/>
          </reference>
          <reference field="4" count="1" selected="0">
            <x v="71"/>
          </reference>
          <reference field="5" count="1" selected="0">
            <x v="0"/>
          </reference>
        </references>
      </pivotArea>
    </format>
    <format dxfId="2757">
      <pivotArea dataOnly="0" labelOnly="1" outline="0" fieldPosition="0">
        <references count="3">
          <reference field="2" count="1">
            <x v="16"/>
          </reference>
          <reference field="4" count="1" selected="0">
            <x v="71"/>
          </reference>
          <reference field="5" count="1" selected="0">
            <x v="124"/>
          </reference>
        </references>
      </pivotArea>
    </format>
    <format dxfId="2758">
      <pivotArea dataOnly="0" labelOnly="1" outline="0" fieldPosition="0">
        <references count="3">
          <reference field="2" count="1">
            <x v="12"/>
          </reference>
          <reference field="4" count="1" selected="0">
            <x v="72"/>
          </reference>
          <reference field="5" count="1" selected="0">
            <x v="73"/>
          </reference>
        </references>
      </pivotArea>
    </format>
    <format dxfId="2759">
      <pivotArea dataOnly="0" labelOnly="1" outline="0" fieldPosition="0">
        <references count="3">
          <reference field="2" count="1">
            <x v="13"/>
          </reference>
          <reference field="4" count="1" selected="0">
            <x v="73"/>
          </reference>
          <reference field="5" count="1" selected="0">
            <x v="27"/>
          </reference>
        </references>
      </pivotArea>
    </format>
    <format dxfId="2760">
      <pivotArea dataOnly="0" labelOnly="1" outline="0" fieldPosition="0">
        <references count="3">
          <reference field="2" count="1">
            <x v="7"/>
          </reference>
          <reference field="4" count="1" selected="0">
            <x v="75"/>
          </reference>
          <reference field="5" count="1" selected="0">
            <x v="65"/>
          </reference>
        </references>
      </pivotArea>
    </format>
    <format dxfId="2761">
      <pivotArea dataOnly="0" labelOnly="1" outline="0" fieldPosition="0">
        <references count="3">
          <reference field="2" count="1">
            <x v="16"/>
          </reference>
          <reference field="4" count="1" selected="0">
            <x v="76"/>
          </reference>
          <reference field="5" count="1" selected="0">
            <x v="143"/>
          </reference>
        </references>
      </pivotArea>
    </format>
    <format dxfId="2762">
      <pivotArea dataOnly="0" labelOnly="1" outline="0" fieldPosition="0">
        <references count="3">
          <reference field="2" count="1">
            <x v="2"/>
          </reference>
          <reference field="4" count="1" selected="0">
            <x v="77"/>
          </reference>
          <reference field="5" count="1" selected="0">
            <x v="30"/>
          </reference>
        </references>
      </pivotArea>
    </format>
    <format dxfId="2763">
      <pivotArea dataOnly="0" labelOnly="1" outline="0" fieldPosition="0">
        <references count="3">
          <reference field="2" count="1">
            <x v="16"/>
          </reference>
          <reference field="4" count="1" selected="0">
            <x v="78"/>
          </reference>
          <reference field="5" count="1" selected="0">
            <x v="125"/>
          </reference>
        </references>
      </pivotArea>
    </format>
    <format dxfId="2764">
      <pivotArea dataOnly="0" labelOnly="1" outline="0" fieldPosition="0">
        <references count="3">
          <reference field="2" count="1">
            <x v="7"/>
          </reference>
          <reference field="4" count="1" selected="0">
            <x v="83"/>
          </reference>
          <reference field="5" count="1" selected="0">
            <x v="20"/>
          </reference>
        </references>
      </pivotArea>
    </format>
    <format dxfId="2765">
      <pivotArea dataOnly="0" labelOnly="1" outline="0" fieldPosition="0">
        <references count="3">
          <reference field="2" count="1">
            <x v="4"/>
          </reference>
          <reference field="4" count="1" selected="0">
            <x v="84"/>
          </reference>
          <reference field="5" count="1" selected="0">
            <x v="106"/>
          </reference>
        </references>
      </pivotArea>
    </format>
    <format dxfId="2766">
      <pivotArea dataOnly="0" labelOnly="1" outline="0" fieldPosition="0">
        <references count="3">
          <reference field="2" count="1">
            <x v="16"/>
          </reference>
          <reference field="4" count="1" selected="0">
            <x v="85"/>
          </reference>
          <reference field="5" count="1" selected="0">
            <x v="132"/>
          </reference>
        </references>
      </pivotArea>
    </format>
    <format dxfId="2767">
      <pivotArea dataOnly="0" labelOnly="1" outline="0" fieldPosition="0">
        <references count="3">
          <reference field="2" count="1">
            <x v="7"/>
          </reference>
          <reference field="4" count="1" selected="0">
            <x v="86"/>
          </reference>
          <reference field="5" count="1" selected="0">
            <x v="44"/>
          </reference>
        </references>
      </pivotArea>
    </format>
    <format dxfId="2768">
      <pivotArea dataOnly="0" labelOnly="1" outline="0" fieldPosition="0">
        <references count="3">
          <reference field="2" count="1">
            <x v="16"/>
          </reference>
          <reference field="4" count="1" selected="0">
            <x v="87"/>
          </reference>
          <reference field="5" count="1" selected="0">
            <x v="133"/>
          </reference>
        </references>
      </pivotArea>
    </format>
    <format dxfId="2769">
      <pivotArea dataOnly="0" labelOnly="1" outline="0" fieldPosition="0">
        <references count="3">
          <reference field="2" count="1">
            <x v="13"/>
          </reference>
          <reference field="4" count="1" selected="0">
            <x v="89"/>
          </reference>
          <reference field="5" count="1" selected="0">
            <x v="87"/>
          </reference>
        </references>
      </pivotArea>
    </format>
    <format dxfId="2770">
      <pivotArea dataOnly="0" labelOnly="1" outline="0" fieldPosition="0">
        <references count="3">
          <reference field="2" count="1">
            <x v="16"/>
          </reference>
          <reference field="4" count="1" selected="0">
            <x v="89"/>
          </reference>
          <reference field="5" count="1" selected="0">
            <x v="135"/>
          </reference>
        </references>
      </pivotArea>
    </format>
    <format dxfId="2771">
      <pivotArea dataOnly="0" labelOnly="1" outline="0" fieldPosition="0">
        <references count="3">
          <reference field="2" count="1">
            <x v="13"/>
          </reference>
          <reference field="4" count="1" selected="0">
            <x v="91"/>
          </reference>
          <reference field="5" count="1" selected="0">
            <x v="88"/>
          </reference>
        </references>
      </pivotArea>
    </format>
    <format dxfId="2772">
      <pivotArea dataOnly="0" labelOnly="1" outline="0" fieldPosition="0">
        <references count="3">
          <reference field="2" count="1">
            <x v="16"/>
          </reference>
          <reference field="4" count="1" selected="0">
            <x v="94"/>
          </reference>
          <reference field="5" count="1" selected="0">
            <x v="136"/>
          </reference>
        </references>
      </pivotArea>
    </format>
    <format dxfId="2773">
      <pivotArea dataOnly="0" labelOnly="1" outline="0" fieldPosition="0">
        <references count="3">
          <reference field="2" count="1">
            <x v="6"/>
          </reference>
          <reference field="4" count="1" selected="0">
            <x v="95"/>
          </reference>
          <reference field="5" count="1" selected="0">
            <x v="59"/>
          </reference>
        </references>
      </pivotArea>
    </format>
    <format dxfId="2774">
      <pivotArea dataOnly="0" labelOnly="1" outline="0" fieldPosition="0">
        <references count="3">
          <reference field="2" count="1">
            <x v="16"/>
          </reference>
          <reference field="4" count="1" selected="0">
            <x v="96"/>
          </reference>
          <reference field="5" count="1" selected="0">
            <x v="137"/>
          </reference>
        </references>
      </pivotArea>
    </format>
    <format dxfId="2775">
      <pivotArea dataOnly="0" labelOnly="1" outline="0" fieldPosition="0">
        <references count="3">
          <reference field="2" count="1">
            <x v="14"/>
          </reference>
          <reference field="4" count="1" selected="0">
            <x v="98"/>
          </reference>
          <reference field="5" count="1" selected="0">
            <x v="50"/>
          </reference>
        </references>
      </pivotArea>
    </format>
    <format dxfId="2776">
      <pivotArea dataOnly="0" labelOnly="1" outline="0" fieldPosition="0">
        <references count="3">
          <reference field="2" count="1">
            <x v="6"/>
          </reference>
          <reference field="4" count="1" selected="0">
            <x v="100"/>
          </reference>
          <reference field="5" count="1" selected="0">
            <x v="60"/>
          </reference>
        </references>
      </pivotArea>
    </format>
    <format dxfId="2777">
      <pivotArea dataOnly="0" labelOnly="1" outline="0" fieldPosition="0">
        <references count="3">
          <reference field="2" count="1">
            <x v="16"/>
          </reference>
          <reference field="4" count="1" selected="0">
            <x v="101"/>
          </reference>
          <reference field="5" count="1" selected="0">
            <x v="138"/>
          </reference>
        </references>
      </pivotArea>
    </format>
    <format dxfId="2778">
      <pivotArea dataOnly="0" labelOnly="1" outline="0" fieldPosition="0">
        <references count="3">
          <reference field="2" count="1">
            <x v="7"/>
          </reference>
          <reference field="4" count="1" selected="0">
            <x v="103"/>
          </reference>
          <reference field="5" count="1" selected="0">
            <x v="56"/>
          </reference>
        </references>
      </pivotArea>
    </format>
    <format dxfId="2779">
      <pivotArea dataOnly="0" labelOnly="1" outline="0" fieldPosition="0">
        <references count="3">
          <reference field="2" count="1">
            <x v="16"/>
          </reference>
          <reference field="4" count="1" selected="0">
            <x v="104"/>
          </reference>
          <reference field="5" count="1" selected="0">
            <x v="139"/>
          </reference>
        </references>
      </pivotArea>
    </format>
    <format dxfId="2780">
      <pivotArea dataOnly="0" labelOnly="1" outline="0" fieldPosition="0">
        <references count="3">
          <reference field="2" count="1">
            <x v="6"/>
          </reference>
          <reference field="4" count="1" selected="0">
            <x v="106"/>
          </reference>
          <reference field="5" count="1" selected="0">
            <x v="144"/>
          </reference>
        </references>
      </pivotArea>
    </format>
    <format dxfId="2781">
      <pivotArea dataOnly="0" labelOnly="1" outline="0" fieldPosition="0">
        <references count="3">
          <reference field="2" count="1">
            <x v="16"/>
          </reference>
          <reference field="4" count="1" selected="0">
            <x v="107"/>
          </reference>
          <reference field="5" count="1" selected="0">
            <x v="140"/>
          </reference>
        </references>
      </pivotArea>
    </format>
    <format dxfId="2782">
      <pivotArea dataOnly="0" labelOnly="1" outline="0" fieldPosition="0">
        <references count="3">
          <reference field="2" count="1">
            <x v="0"/>
          </reference>
          <reference field="4" count="1" selected="0">
            <x v="109"/>
          </reference>
          <reference field="5" count="1" selected="0">
            <x v="70"/>
          </reference>
        </references>
      </pivotArea>
    </format>
    <format dxfId="2783">
      <pivotArea dataOnly="0" labelOnly="1" outline="0" fieldPosition="0">
        <references count="3">
          <reference field="2" count="1">
            <x v="6"/>
          </reference>
          <reference field="4" count="1" selected="0">
            <x v="110"/>
          </reference>
          <reference field="5" count="1" selected="0">
            <x v="49"/>
          </reference>
        </references>
      </pivotArea>
    </format>
    <format dxfId="2784">
      <pivotArea dataOnly="0" labelOnly="1" outline="0" fieldPosition="0">
        <references count="3">
          <reference field="2" count="1">
            <x v="14"/>
          </reference>
          <reference field="4" count="1" selected="0">
            <x v="111"/>
          </reference>
          <reference field="5" count="1" selected="0">
            <x v="39"/>
          </reference>
        </references>
      </pivotArea>
    </format>
    <format dxfId="2785">
      <pivotArea dataOnly="0" labelOnly="1" outline="0" fieldPosition="0">
        <references count="3">
          <reference field="2" count="1">
            <x v="3"/>
          </reference>
          <reference field="4" count="1" selected="0">
            <x v="112"/>
          </reference>
          <reference field="5" count="1" selected="0">
            <x v="25"/>
          </reference>
        </references>
      </pivotArea>
    </format>
    <format dxfId="2786">
      <pivotArea dataOnly="0" labelOnly="1" outline="0" fieldPosition="0">
        <references count="3">
          <reference field="2" count="1">
            <x v="16"/>
          </reference>
          <reference field="4" count="1" selected="0">
            <x v="113"/>
          </reference>
          <reference field="5" count="1" selected="0">
            <x v="4"/>
          </reference>
        </references>
      </pivotArea>
    </format>
    <format dxfId="2787">
      <pivotArea dataOnly="0" labelOnly="1" outline="0" fieldPosition="0">
        <references count="3">
          <reference field="2" count="1">
            <x v="6"/>
          </reference>
          <reference field="4" count="1" selected="0">
            <x v="114"/>
          </reference>
          <reference field="5" count="1" selected="0">
            <x v="14"/>
          </reference>
        </references>
      </pivotArea>
    </format>
    <format dxfId="2788">
      <pivotArea dataOnly="0" labelOnly="1" outline="0" fieldPosition="0">
        <references count="3">
          <reference field="2" count="1">
            <x v="3"/>
          </reference>
          <reference field="4" count="1" selected="0">
            <x v="115"/>
          </reference>
          <reference field="5" count="1" selected="0">
            <x v="104"/>
          </reference>
        </references>
      </pivotArea>
    </format>
    <format dxfId="2789">
      <pivotArea dataOnly="0" labelOnly="1" outline="0" fieldPosition="0">
        <references count="3">
          <reference field="2" count="1">
            <x v="14"/>
          </reference>
          <reference field="4" count="1" selected="0">
            <x v="116"/>
          </reference>
          <reference field="5" count="1" selected="0">
            <x v="95"/>
          </reference>
        </references>
      </pivotArea>
    </format>
    <format dxfId="2790">
      <pivotArea dataOnly="0" labelOnly="1" outline="0" fieldPosition="0">
        <references count="3">
          <reference field="2" count="1">
            <x v="16"/>
          </reference>
          <reference field="4" count="1" selected="0">
            <x v="117"/>
          </reference>
          <reference field="5" count="1" selected="0">
            <x v="113"/>
          </reference>
        </references>
      </pivotArea>
    </format>
    <format dxfId="2791">
      <pivotArea dataOnly="0" labelOnly="1" outline="0" fieldPosition="0">
        <references count="3">
          <reference field="2" count="1">
            <x v="13"/>
          </reference>
          <reference field="4" count="1" selected="0">
            <x v="119"/>
          </reference>
          <reference field="5" count="1" selected="0">
            <x v="18"/>
          </reference>
        </references>
      </pivotArea>
    </format>
    <format dxfId="2792">
      <pivotArea dataOnly="0" labelOnly="1" outline="0" fieldPosition="0">
        <references count="3">
          <reference field="2" count="1">
            <x v="6"/>
          </reference>
          <reference field="4" count="1" selected="0">
            <x v="120"/>
          </reference>
          <reference field="5" count="1" selected="0">
            <x v="3"/>
          </reference>
        </references>
      </pivotArea>
    </format>
    <format dxfId="2793">
      <pivotArea dataOnly="0" labelOnly="1" outline="0" fieldPosition="0">
        <references count="3">
          <reference field="2" count="1">
            <x v="16"/>
          </reference>
          <reference field="4" count="1" selected="0">
            <x v="121"/>
          </reference>
          <reference field="5" count="1" selected="0">
            <x v="141"/>
          </reference>
        </references>
      </pivotArea>
    </format>
    <format dxfId="2794">
      <pivotArea field="4" type="button" dataOnly="0" labelOnly="1" outline="0" axis="axisRow" fieldPosition="0"/>
    </format>
    <format dxfId="2795">
      <pivotArea dataOnly="0" labelOnly="1" outline="0" fieldPosition="0">
        <references count="1">
          <reference field="4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796">
      <pivotArea dataOnly="0" labelOnly="1" outline="0" fieldPosition="0">
        <references count="1">
          <reference field="4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797">
      <pivotArea dataOnly="0" labelOnly="1" outline="0" fieldPosition="0">
        <references count="1">
          <reference field="4" count="24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</reference>
        </references>
      </pivotArea>
    </format>
    <format dxfId="2798">
      <pivotArea dataOnly="0" labelOnly="1" grandRow="1" outline="0" offset="A256" fieldPosition="0"/>
    </format>
    <format dxfId="2799">
      <pivotArea type="all" dataOnly="0" outline="0" fieldPosition="0"/>
    </format>
    <format dxfId="2800">
      <pivotArea outline="0" collapsedLevelsAreSubtotals="1" fieldPosition="0"/>
    </format>
    <format dxfId="2801">
      <pivotArea type="topRight" dataOnly="0" labelOnly="1" outline="0" fieldPosition="0"/>
    </format>
    <format dxfId="2802">
      <pivotArea dataOnly="0" labelOnly="1" outline="0" fieldPosition="0">
        <references count="1">
          <reference field="4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803">
      <pivotArea dataOnly="0" labelOnly="1" outline="0" fieldPosition="0">
        <references count="1">
          <reference field="4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804">
      <pivotArea dataOnly="0" labelOnly="1" outline="0" fieldPosition="0">
        <references count="1">
          <reference field="4" count="24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</reference>
        </references>
      </pivotArea>
    </format>
    <format dxfId="2805">
      <pivotArea dataOnly="0" labelOnly="1" grandRow="1" outline="0" fieldPosition="0"/>
    </format>
    <format dxfId="2806">
      <pivotArea dataOnly="0" labelOnly="1" outline="0" fieldPosition="0">
        <references count="2">
          <reference field="4" count="1" selected="0">
            <x v="0"/>
          </reference>
          <reference field="5" count="1">
            <x v="114"/>
          </reference>
        </references>
      </pivotArea>
    </format>
    <format dxfId="2807">
      <pivotArea dataOnly="0" labelOnly="1" outline="0" fieldPosition="0">
        <references count="2">
          <reference field="4" count="1" selected="0">
            <x v="1"/>
          </reference>
          <reference field="5" count="1">
            <x v="42"/>
          </reference>
        </references>
      </pivotArea>
    </format>
    <format dxfId="2808">
      <pivotArea dataOnly="0" labelOnly="1" outline="0" fieldPosition="0">
        <references count="2">
          <reference field="4" count="1" selected="0">
            <x v="2"/>
          </reference>
          <reference field="5" count="1">
            <x v="41"/>
          </reference>
        </references>
      </pivotArea>
    </format>
    <format dxfId="2809">
      <pivotArea dataOnly="0" labelOnly="1" outline="0" fieldPosition="0">
        <references count="2">
          <reference field="4" count="1" selected="0">
            <x v="3"/>
          </reference>
          <reference field="5" count="1">
            <x v="105"/>
          </reference>
        </references>
      </pivotArea>
    </format>
    <format dxfId="2810">
      <pivotArea dataOnly="0" labelOnly="1" outline="0" fieldPosition="0">
        <references count="2">
          <reference field="4" count="1" selected="0">
            <x v="4"/>
          </reference>
          <reference field="5" count="1">
            <x v="28"/>
          </reference>
        </references>
      </pivotArea>
    </format>
    <format dxfId="2811">
      <pivotArea dataOnly="0" labelOnly="1" outline="0" fieldPosition="0">
        <references count="2">
          <reference field="4" count="1" selected="0">
            <x v="5"/>
          </reference>
          <reference field="5" count="1">
            <x v="72"/>
          </reference>
        </references>
      </pivotArea>
    </format>
    <format dxfId="2812">
      <pivotArea dataOnly="0" labelOnly="1" outline="0" fieldPosition="0">
        <references count="2">
          <reference field="4" count="1" selected="0">
            <x v="6"/>
          </reference>
          <reference field="5" count="1">
            <x v="9"/>
          </reference>
        </references>
      </pivotArea>
    </format>
    <format dxfId="2813">
      <pivotArea dataOnly="0" labelOnly="1" outline="0" fieldPosition="0">
        <references count="2">
          <reference field="4" count="1" selected="0">
            <x v="7"/>
          </reference>
          <reference field="5" count="1">
            <x v="115"/>
          </reference>
        </references>
      </pivotArea>
    </format>
    <format dxfId="2814">
      <pivotArea dataOnly="0" labelOnly="1" outline="0" fieldPosition="0">
        <references count="2">
          <reference field="4" count="1" selected="0">
            <x v="8"/>
          </reference>
          <reference field="5" count="1">
            <x v="5"/>
          </reference>
        </references>
      </pivotArea>
    </format>
    <format dxfId="2815">
      <pivotArea dataOnly="0" labelOnly="1" outline="0" fieldPosition="0">
        <references count="2">
          <reference field="4" count="1" selected="0">
            <x v="9"/>
          </reference>
          <reference field="5" count="1">
            <x v="116"/>
          </reference>
        </references>
      </pivotArea>
    </format>
    <format dxfId="2816">
      <pivotArea dataOnly="0" labelOnly="1" outline="0" fieldPosition="0">
        <references count="2">
          <reference field="4" count="1" selected="0">
            <x v="10"/>
          </reference>
          <reference field="5" count="2">
            <x v="108"/>
            <x v="109"/>
          </reference>
        </references>
      </pivotArea>
    </format>
    <format dxfId="2817">
      <pivotArea dataOnly="0" labelOnly="1" outline="0" fieldPosition="0">
        <references count="2">
          <reference field="4" count="1" selected="0">
            <x v="11"/>
          </reference>
          <reference field="5" count="1">
            <x v="68"/>
          </reference>
        </references>
      </pivotArea>
    </format>
    <format dxfId="2818">
      <pivotArea dataOnly="0" labelOnly="1" outline="0" fieldPosition="0">
        <references count="2">
          <reference field="4" count="1" selected="0">
            <x v="12"/>
          </reference>
          <reference field="5" count="2">
            <x v="75"/>
            <x v="76"/>
          </reference>
        </references>
      </pivotArea>
    </format>
    <format dxfId="2819">
      <pivotArea dataOnly="0" labelOnly="1" outline="0" fieldPosition="0">
        <references count="2">
          <reference field="4" count="1" selected="0">
            <x v="13"/>
          </reference>
          <reference field="5" count="1">
            <x v="77"/>
          </reference>
        </references>
      </pivotArea>
    </format>
    <format dxfId="2820">
      <pivotArea dataOnly="0" labelOnly="1" outline="0" fieldPosition="0">
        <references count="2">
          <reference field="4" count="1" selected="0">
            <x v="14"/>
          </reference>
          <reference field="5" count="1">
            <x v="98"/>
          </reference>
        </references>
      </pivotArea>
    </format>
    <format dxfId="2821">
      <pivotArea dataOnly="0" labelOnly="1" outline="0" fieldPosition="0">
        <references count="2">
          <reference field="4" count="1" selected="0">
            <x v="15"/>
          </reference>
          <reference field="5" count="1">
            <x v="22"/>
          </reference>
        </references>
      </pivotArea>
    </format>
    <format dxfId="2822">
      <pivotArea dataOnly="0" labelOnly="1" outline="0" fieldPosition="0">
        <references count="2">
          <reference field="4" count="1" selected="0">
            <x v="16"/>
          </reference>
          <reference field="5" count="1">
            <x v="78"/>
          </reference>
        </references>
      </pivotArea>
    </format>
    <format dxfId="2823">
      <pivotArea dataOnly="0" labelOnly="1" outline="0" fieldPosition="0">
        <references count="2">
          <reference field="4" count="1" selected="0">
            <x v="17"/>
          </reference>
          <reference field="5" count="1">
            <x v="117"/>
          </reference>
        </references>
      </pivotArea>
    </format>
    <format dxfId="2824">
      <pivotArea dataOnly="0" labelOnly="1" outline="0" fieldPosition="0">
        <references count="2">
          <reference field="4" count="1" selected="0">
            <x v="18"/>
          </reference>
          <reference field="5" count="1">
            <x v="17"/>
          </reference>
        </references>
      </pivotArea>
    </format>
    <format dxfId="2825">
      <pivotArea dataOnly="0" labelOnly="1" outline="0" fieldPosition="0">
        <references count="2">
          <reference field="4" count="1" selected="0">
            <x v="20"/>
          </reference>
          <reference field="5" count="1">
            <x v="99"/>
          </reference>
        </references>
      </pivotArea>
    </format>
    <format dxfId="2826">
      <pivotArea dataOnly="0" labelOnly="1" outline="0" fieldPosition="0">
        <references count="2">
          <reference field="4" count="1" selected="0">
            <x v="21"/>
          </reference>
          <reference field="5" count="1">
            <x v="91"/>
          </reference>
        </references>
      </pivotArea>
    </format>
    <format dxfId="2827">
      <pivotArea dataOnly="0" labelOnly="1" outline="0" fieldPosition="0">
        <references count="2">
          <reference field="4" count="1" selected="0">
            <x v="22"/>
          </reference>
          <reference field="5" count="1">
            <x v="118"/>
          </reference>
        </references>
      </pivotArea>
    </format>
    <format dxfId="2828">
      <pivotArea dataOnly="0" labelOnly="1" outline="0" fieldPosition="0">
        <references count="2">
          <reference field="4" count="1" selected="0">
            <x v="23"/>
          </reference>
          <reference field="5" count="1">
            <x v="69"/>
          </reference>
        </references>
      </pivotArea>
    </format>
    <format dxfId="2829">
      <pivotArea dataOnly="0" labelOnly="1" outline="0" fieldPosition="0">
        <references count="2">
          <reference field="4" count="1" selected="0">
            <x v="24"/>
          </reference>
          <reference field="5" count="1">
            <x v="57"/>
          </reference>
        </references>
      </pivotArea>
    </format>
    <format dxfId="2830">
      <pivotArea dataOnly="0" labelOnly="1" outline="0" fieldPosition="0">
        <references count="2">
          <reference field="4" count="1" selected="0">
            <x v="25"/>
          </reference>
          <reference field="5" count="1">
            <x v="79"/>
          </reference>
        </references>
      </pivotArea>
    </format>
    <format dxfId="2831">
      <pivotArea dataOnly="0" labelOnly="1" outline="0" fieldPosition="0">
        <references count="2">
          <reference field="4" count="1" selected="0">
            <x v="26"/>
          </reference>
          <reference field="5" count="3">
            <x v="11"/>
            <x v="21"/>
            <x v="80"/>
          </reference>
        </references>
      </pivotArea>
    </format>
    <format dxfId="2832">
      <pivotArea dataOnly="0" labelOnly="1" outline="0" fieldPosition="0">
        <references count="2">
          <reference field="4" count="1" selected="0">
            <x v="27"/>
          </reference>
          <reference field="5" count="1">
            <x v="6"/>
          </reference>
        </references>
      </pivotArea>
    </format>
    <format dxfId="2833">
      <pivotArea dataOnly="0" labelOnly="1" outline="0" fieldPosition="0">
        <references count="2">
          <reference field="4" count="1" selected="0">
            <x v="28"/>
          </reference>
          <reference field="5" count="1">
            <x v="74"/>
          </reference>
        </references>
      </pivotArea>
    </format>
    <format dxfId="2834">
      <pivotArea dataOnly="0" labelOnly="1" outline="0" fieldPosition="0">
        <references count="2">
          <reference field="4" count="1" selected="0">
            <x v="29"/>
          </reference>
          <reference field="5" count="1">
            <x v="7"/>
          </reference>
        </references>
      </pivotArea>
    </format>
    <format dxfId="2835">
      <pivotArea dataOnly="0" labelOnly="1" outline="0" fieldPosition="0">
        <references count="2">
          <reference field="4" count="1" selected="0">
            <x v="30"/>
          </reference>
          <reference field="5" count="1">
            <x v="62"/>
          </reference>
        </references>
      </pivotArea>
    </format>
    <format dxfId="2836">
      <pivotArea dataOnly="0" labelOnly="1" outline="0" fieldPosition="0">
        <references count="2">
          <reference field="4" count="1" selected="0">
            <x v="31"/>
          </reference>
          <reference field="5" count="1">
            <x v="36"/>
          </reference>
        </references>
      </pivotArea>
    </format>
    <format dxfId="2837">
      <pivotArea dataOnly="0" labelOnly="1" outline="0" fieldPosition="0">
        <references count="2">
          <reference field="4" count="1" selected="0">
            <x v="32"/>
          </reference>
          <reference field="5" count="1">
            <x v="61"/>
          </reference>
        </references>
      </pivotArea>
    </format>
    <format dxfId="2838">
      <pivotArea dataOnly="0" labelOnly="1" outline="0" fieldPosition="0">
        <references count="2">
          <reference field="4" count="1" selected="0">
            <x v="33"/>
          </reference>
          <reference field="5" count="1">
            <x v="10"/>
          </reference>
        </references>
      </pivotArea>
    </format>
    <format dxfId="2839">
      <pivotArea dataOnly="0" labelOnly="1" outline="0" fieldPosition="0">
        <references count="2">
          <reference field="4" count="1" selected="0">
            <x v="34"/>
          </reference>
          <reference field="5" count="1">
            <x v="23"/>
          </reference>
        </references>
      </pivotArea>
    </format>
    <format dxfId="2840">
      <pivotArea dataOnly="0" labelOnly="1" outline="0" fieldPosition="0">
        <references count="2">
          <reference field="4" count="1" selected="0">
            <x v="35"/>
          </reference>
          <reference field="5" count="1">
            <x v="112"/>
          </reference>
        </references>
      </pivotArea>
    </format>
    <format dxfId="2841">
      <pivotArea dataOnly="0" labelOnly="1" outline="0" fieldPosition="0">
        <references count="2">
          <reference field="4" count="1" selected="0">
            <x v="36"/>
          </reference>
          <reference field="5" count="1">
            <x v="45"/>
          </reference>
        </references>
      </pivotArea>
    </format>
    <format dxfId="2842">
      <pivotArea dataOnly="0" labelOnly="1" outline="0" fieldPosition="0">
        <references count="2">
          <reference field="4" count="1" selected="0">
            <x v="37"/>
          </reference>
          <reference field="5" count="1">
            <x v="96"/>
          </reference>
        </references>
      </pivotArea>
    </format>
    <format dxfId="2843">
      <pivotArea dataOnly="0" labelOnly="1" outline="0" fieldPosition="0">
        <references count="2">
          <reference field="4" count="1" selected="0">
            <x v="38"/>
          </reference>
          <reference field="5" count="1">
            <x v="100"/>
          </reference>
        </references>
      </pivotArea>
    </format>
    <format dxfId="2844">
      <pivotArea dataOnly="0" labelOnly="1" outline="0" fieldPosition="0">
        <references count="2">
          <reference field="4" count="1" selected="0">
            <x v="39"/>
          </reference>
          <reference field="5" count="1">
            <x v="110"/>
          </reference>
        </references>
      </pivotArea>
    </format>
    <format dxfId="2845">
      <pivotArea dataOnly="0" labelOnly="1" outline="0" fieldPosition="0">
        <references count="2">
          <reference field="4" count="1" selected="0">
            <x v="40"/>
          </reference>
          <reference field="5" count="1">
            <x v="101"/>
          </reference>
        </references>
      </pivotArea>
    </format>
    <format dxfId="2846">
      <pivotArea dataOnly="0" labelOnly="1" outline="0" fieldPosition="0">
        <references count="2">
          <reference field="4" count="1" selected="0">
            <x v="41"/>
          </reference>
          <reference field="5" count="1">
            <x v="71"/>
          </reference>
        </references>
      </pivotArea>
    </format>
    <format dxfId="2847">
      <pivotArea dataOnly="0" labelOnly="1" outline="0" fieldPosition="0">
        <references count="2">
          <reference field="4" count="1" selected="0">
            <x v="42"/>
          </reference>
          <reference field="5" count="1">
            <x v="102"/>
          </reference>
        </references>
      </pivotArea>
    </format>
    <format dxfId="2848">
      <pivotArea dataOnly="0" labelOnly="1" outline="0" fieldPosition="0">
        <references count="2">
          <reference field="4" count="1" selected="0">
            <x v="43"/>
          </reference>
          <reference field="5" count="1">
            <x v="54"/>
          </reference>
        </references>
      </pivotArea>
    </format>
    <format dxfId="2849">
      <pivotArea dataOnly="0" labelOnly="1" outline="0" fieldPosition="0">
        <references count="2">
          <reference field="4" count="1" selected="0">
            <x v="44"/>
          </reference>
          <reference field="5" count="2">
            <x v="33"/>
            <x v="34"/>
          </reference>
        </references>
      </pivotArea>
    </format>
    <format dxfId="2850">
      <pivotArea dataOnly="0" labelOnly="1" outline="0" fieldPosition="0">
        <references count="2">
          <reference field="4" count="1" selected="0">
            <x v="45"/>
          </reference>
          <reference field="5" count="2">
            <x v="24"/>
            <x v="103"/>
          </reference>
        </references>
      </pivotArea>
    </format>
    <format dxfId="2851">
      <pivotArea dataOnly="0" labelOnly="1" outline="0" fieldPosition="0">
        <references count="2">
          <reference field="4" count="1" selected="0">
            <x v="46"/>
          </reference>
          <reference field="5" count="1">
            <x v="107"/>
          </reference>
        </references>
      </pivotArea>
    </format>
    <format dxfId="2852">
      <pivotArea dataOnly="0" labelOnly="1" outline="0" fieldPosition="0">
        <references count="2">
          <reference field="4" count="1" selected="0">
            <x v="47"/>
          </reference>
          <reference field="5" count="1">
            <x v="40"/>
          </reference>
        </references>
      </pivotArea>
    </format>
    <format dxfId="2853">
      <pivotArea dataOnly="0" labelOnly="1" outline="0" fieldPosition="0">
        <references count="2">
          <reference field="4" count="1" selected="0">
            <x v="48"/>
          </reference>
          <reference field="5" count="1">
            <x v="111"/>
          </reference>
        </references>
      </pivotArea>
    </format>
    <format dxfId="2854">
      <pivotArea dataOnly="0" labelOnly="1" outline="0" fieldPosition="0">
        <references count="2">
          <reference field="4" count="1" selected="0">
            <x v="49"/>
          </reference>
          <reference field="5" count="1">
            <x v="16"/>
          </reference>
        </references>
      </pivotArea>
    </format>
    <format dxfId="2855">
      <pivotArea dataOnly="0" labelOnly="1" outline="0" fieldPosition="0">
        <references count="2">
          <reference field="4" count="1" selected="0">
            <x v="50"/>
          </reference>
          <reference field="5" count="1">
            <x v="48"/>
          </reference>
        </references>
      </pivotArea>
    </format>
    <format dxfId="2856">
      <pivotArea dataOnly="0" labelOnly="1" outline="0" fieldPosition="0">
        <references count="2">
          <reference field="4" count="1" selected="0">
            <x v="51"/>
          </reference>
          <reference field="5" count="1">
            <x v="92"/>
          </reference>
        </references>
      </pivotArea>
    </format>
    <format dxfId="2857">
      <pivotArea dataOnly="0" labelOnly="1" outline="0" fieldPosition="0">
        <references count="2">
          <reference field="4" count="1" selected="0">
            <x v="52"/>
          </reference>
          <reference field="5" count="3">
            <x v="66"/>
            <x v="81"/>
            <x v="82"/>
          </reference>
        </references>
      </pivotArea>
    </format>
    <format dxfId="2858">
      <pivotArea dataOnly="0" labelOnly="1" outline="0" fieldPosition="0">
        <references count="2">
          <reference field="4" count="1" selected="0">
            <x v="53"/>
          </reference>
          <reference field="5" count="1">
            <x v="8"/>
          </reference>
        </references>
      </pivotArea>
    </format>
    <format dxfId="2859">
      <pivotArea dataOnly="0" labelOnly="1" outline="0" fieldPosition="0">
        <references count="2">
          <reference field="4" count="1" selected="0">
            <x v="54"/>
          </reference>
          <reference field="5" count="1">
            <x v="1"/>
          </reference>
        </references>
      </pivotArea>
    </format>
    <format dxfId="2860">
      <pivotArea dataOnly="0" labelOnly="1" outline="0" fieldPosition="0">
        <references count="2">
          <reference field="4" count="1" selected="0">
            <x v="55"/>
          </reference>
          <reference field="5" count="1">
            <x v="119"/>
          </reference>
        </references>
      </pivotArea>
    </format>
    <format dxfId="2861">
      <pivotArea dataOnly="0" labelOnly="1" outline="0" fieldPosition="0">
        <references count="2">
          <reference field="4" count="1" selected="0">
            <x v="56"/>
          </reference>
          <reference field="5" count="1">
            <x v="67"/>
          </reference>
        </references>
      </pivotArea>
    </format>
    <format dxfId="2862">
      <pivotArea dataOnly="0" labelOnly="1" outline="0" fieldPosition="0">
        <references count="2">
          <reference field="4" count="1" selected="0">
            <x v="57"/>
          </reference>
          <reference field="5" count="1">
            <x v="64"/>
          </reference>
        </references>
      </pivotArea>
    </format>
    <format dxfId="2863">
      <pivotArea dataOnly="0" labelOnly="1" outline="0" fieldPosition="0">
        <references count="2">
          <reference field="4" count="1" selected="0">
            <x v="58"/>
          </reference>
          <reference field="5" count="1">
            <x v="12"/>
          </reference>
        </references>
      </pivotArea>
    </format>
    <format dxfId="2864">
      <pivotArea dataOnly="0" labelOnly="1" outline="0" fieldPosition="0">
        <references count="2">
          <reference field="4" count="1" selected="0">
            <x v="59"/>
          </reference>
          <reference field="5" count="1">
            <x v="16"/>
          </reference>
        </references>
      </pivotArea>
    </format>
    <format dxfId="2865">
      <pivotArea dataOnly="0" labelOnly="1" outline="0" fieldPosition="0">
        <references count="2">
          <reference field="4" count="1" selected="0">
            <x v="60"/>
          </reference>
          <reference field="5" count="1">
            <x v="32"/>
          </reference>
        </references>
      </pivotArea>
    </format>
    <format dxfId="2866">
      <pivotArea dataOnly="0" labelOnly="1" outline="0" fieldPosition="0">
        <references count="2">
          <reference field="4" count="1" selected="0">
            <x v="61"/>
          </reference>
          <reference field="5" count="1">
            <x v="120"/>
          </reference>
        </references>
      </pivotArea>
    </format>
    <format dxfId="2867">
      <pivotArea dataOnly="0" labelOnly="1" outline="0" fieldPosition="0">
        <references count="2">
          <reference field="4" count="1" selected="0">
            <x v="62"/>
          </reference>
          <reference field="5" count="1">
            <x v="29"/>
          </reference>
        </references>
      </pivotArea>
    </format>
    <format dxfId="2868">
      <pivotArea dataOnly="0" labelOnly="1" outline="0" fieldPosition="0">
        <references count="2">
          <reference field="4" count="1" selected="0">
            <x v="63"/>
          </reference>
          <reference field="5" count="1">
            <x v="38"/>
          </reference>
        </references>
      </pivotArea>
    </format>
    <format dxfId="2869">
      <pivotArea dataOnly="0" labelOnly="1" outline="0" fieldPosition="0">
        <references count="2">
          <reference field="4" count="1" selected="0">
            <x v="64"/>
          </reference>
          <reference field="5" count="1">
            <x v="121"/>
          </reference>
        </references>
      </pivotArea>
    </format>
    <format dxfId="2870">
      <pivotArea dataOnly="0" labelOnly="1" outline="0" fieldPosition="0">
        <references count="2">
          <reference field="4" count="1" selected="0">
            <x v="65"/>
          </reference>
          <reference field="5" count="2">
            <x v="83"/>
            <x v="122"/>
          </reference>
        </references>
      </pivotArea>
    </format>
    <format dxfId="2871">
      <pivotArea dataOnly="0" labelOnly="1" outline="0" fieldPosition="0">
        <references count="2">
          <reference field="4" count="1" selected="0">
            <x v="66"/>
          </reference>
          <reference field="5" count="1">
            <x v="84"/>
          </reference>
        </references>
      </pivotArea>
    </format>
    <format dxfId="2872">
      <pivotArea dataOnly="0" labelOnly="1" outline="0" fieldPosition="0">
        <references count="2">
          <reference field="4" count="1" selected="0">
            <x v="68"/>
          </reference>
          <reference field="5" count="1">
            <x v="85"/>
          </reference>
        </references>
      </pivotArea>
    </format>
    <format dxfId="2873">
      <pivotArea dataOnly="0" labelOnly="1" outline="0" fieldPosition="0">
        <references count="2">
          <reference field="4" count="1" selected="0">
            <x v="69"/>
          </reference>
          <reference field="5" count="1">
            <x v="37"/>
          </reference>
        </references>
      </pivotArea>
    </format>
    <format dxfId="2874">
      <pivotArea dataOnly="0" labelOnly="1" outline="0" fieldPosition="0">
        <references count="2">
          <reference field="4" count="1" selected="0">
            <x v="70"/>
          </reference>
          <reference field="5" count="1">
            <x v="123"/>
          </reference>
        </references>
      </pivotArea>
    </format>
    <format dxfId="2875">
      <pivotArea dataOnly="0" labelOnly="1" outline="0" fieldPosition="0">
        <references count="2">
          <reference field="4" count="1" selected="0">
            <x v="71"/>
          </reference>
          <reference field="5" count="8">
            <x v="0"/>
            <x v="2"/>
            <x v="19"/>
            <x v="46"/>
            <x v="51"/>
            <x v="53"/>
            <x v="86"/>
            <x v="124"/>
          </reference>
        </references>
      </pivotArea>
    </format>
    <format dxfId="2876">
      <pivotArea dataOnly="0" labelOnly="1" outline="0" fieldPosition="0">
        <references count="2">
          <reference field="4" count="1" selected="0">
            <x v="72"/>
          </reference>
          <reference field="5" count="1">
            <x v="73"/>
          </reference>
        </references>
      </pivotArea>
    </format>
    <format dxfId="2877">
      <pivotArea dataOnly="0" labelOnly="1" outline="0" fieldPosition="0">
        <references count="2">
          <reference field="4" count="1" selected="0">
            <x v="73"/>
          </reference>
          <reference field="5" count="2">
            <x v="27"/>
            <x v="31"/>
          </reference>
        </references>
      </pivotArea>
    </format>
    <format dxfId="2878">
      <pivotArea dataOnly="0" labelOnly="1" outline="0" fieldPosition="0">
        <references count="2">
          <reference field="4" count="1" selected="0">
            <x v="74"/>
          </reference>
          <reference field="5" count="1">
            <x v="26"/>
          </reference>
        </references>
      </pivotArea>
    </format>
    <format dxfId="2879">
      <pivotArea dataOnly="0" labelOnly="1" outline="0" fieldPosition="0">
        <references count="2">
          <reference field="4" count="1" selected="0">
            <x v="75"/>
          </reference>
          <reference field="5" count="1">
            <x v="65"/>
          </reference>
        </references>
      </pivotArea>
    </format>
    <format dxfId="2880">
      <pivotArea dataOnly="0" labelOnly="1" outline="0" fieldPosition="0">
        <references count="2">
          <reference field="4" count="1" selected="0">
            <x v="76"/>
          </reference>
          <reference field="5" count="1">
            <x v="143"/>
          </reference>
        </references>
      </pivotArea>
    </format>
    <format dxfId="2881">
      <pivotArea dataOnly="0" labelOnly="1" outline="0" fieldPosition="0">
        <references count="2">
          <reference field="4" count="1" selected="0">
            <x v="77"/>
          </reference>
          <reference field="5" count="1">
            <x v="30"/>
          </reference>
        </references>
      </pivotArea>
    </format>
    <format dxfId="2882">
      <pivotArea dataOnly="0" labelOnly="1" outline="0" fieldPosition="0">
        <references count="2">
          <reference field="4" count="1" selected="0">
            <x v="78"/>
          </reference>
          <reference field="5" count="2">
            <x v="125"/>
            <x v="126"/>
          </reference>
        </references>
      </pivotArea>
    </format>
    <format dxfId="2883">
      <pivotArea dataOnly="0" labelOnly="1" outline="0" fieldPosition="0">
        <references count="2">
          <reference field="4" count="1" selected="0">
            <x v="79"/>
          </reference>
          <reference field="5" count="1">
            <x v="127"/>
          </reference>
        </references>
      </pivotArea>
    </format>
    <format dxfId="2884">
      <pivotArea dataOnly="0" labelOnly="1" outline="0" fieldPosition="0">
        <references count="2">
          <reference field="4" count="1" selected="0">
            <x v="80"/>
          </reference>
          <reference field="5" count="3">
            <x v="128"/>
            <x v="129"/>
            <x v="130"/>
          </reference>
        </references>
      </pivotArea>
    </format>
    <format dxfId="2885">
      <pivotArea dataOnly="0" labelOnly="1" outline="0" fieldPosition="0">
        <references count="2">
          <reference field="4" count="1" selected="0">
            <x v="81"/>
          </reference>
          <reference field="5" count="1">
            <x v="131"/>
          </reference>
        </references>
      </pivotArea>
    </format>
    <format dxfId="2886">
      <pivotArea dataOnly="0" labelOnly="1" outline="0" fieldPosition="0">
        <references count="2">
          <reference field="4" count="1" selected="0">
            <x v="82"/>
          </reference>
          <reference field="5" count="1">
            <x v="35"/>
          </reference>
        </references>
      </pivotArea>
    </format>
    <format dxfId="2887">
      <pivotArea dataOnly="0" labelOnly="1" outline="0" fieldPosition="0">
        <references count="2">
          <reference field="4" count="1" selected="0">
            <x v="83"/>
          </reference>
          <reference field="5" count="1">
            <x v="20"/>
          </reference>
        </references>
      </pivotArea>
    </format>
    <format dxfId="2888">
      <pivotArea dataOnly="0" labelOnly="1" outline="0" fieldPosition="0">
        <references count="2">
          <reference field="4" count="1" selected="0">
            <x v="84"/>
          </reference>
          <reference field="5" count="1">
            <x v="106"/>
          </reference>
        </references>
      </pivotArea>
    </format>
    <format dxfId="2889">
      <pivotArea dataOnly="0" labelOnly="1" outline="0" fieldPosition="0">
        <references count="2">
          <reference field="4" count="1" selected="0">
            <x v="85"/>
          </reference>
          <reference field="5" count="1">
            <x v="132"/>
          </reference>
        </references>
      </pivotArea>
    </format>
    <format dxfId="2890">
      <pivotArea dataOnly="0" labelOnly="1" outline="0" fieldPosition="0">
        <references count="2">
          <reference field="4" count="1" selected="0">
            <x v="86"/>
          </reference>
          <reference field="5" count="1">
            <x v="44"/>
          </reference>
        </references>
      </pivotArea>
    </format>
    <format dxfId="2891">
      <pivotArea dataOnly="0" labelOnly="1" outline="0" fieldPosition="0">
        <references count="2">
          <reference field="4" count="1" selected="0">
            <x v="87"/>
          </reference>
          <reference field="5" count="1">
            <x v="133"/>
          </reference>
        </references>
      </pivotArea>
    </format>
    <format dxfId="2892">
      <pivotArea dataOnly="0" labelOnly="1" outline="0" fieldPosition="0">
        <references count="2">
          <reference field="4" count="1" selected="0">
            <x v="88"/>
          </reference>
          <reference field="5" count="1">
            <x v="134"/>
          </reference>
        </references>
      </pivotArea>
    </format>
    <format dxfId="2893">
      <pivotArea dataOnly="0" labelOnly="1" outline="0" fieldPosition="0">
        <references count="2">
          <reference field="4" count="1" selected="0">
            <x v="89"/>
          </reference>
          <reference field="5" count="2">
            <x v="87"/>
            <x v="135"/>
          </reference>
        </references>
      </pivotArea>
    </format>
    <format dxfId="2894">
      <pivotArea dataOnly="0" labelOnly="1" outline="0" fieldPosition="0">
        <references count="2">
          <reference field="4" count="1" selected="0">
            <x v="90"/>
          </reference>
          <reference field="5" count="2">
            <x v="52"/>
            <x v="58"/>
          </reference>
        </references>
      </pivotArea>
    </format>
    <format dxfId="2895">
      <pivotArea dataOnly="0" labelOnly="1" outline="0" fieldPosition="0">
        <references count="2">
          <reference field="4" count="1" selected="0">
            <x v="91"/>
          </reference>
          <reference field="5" count="1">
            <x v="88"/>
          </reference>
        </references>
      </pivotArea>
    </format>
    <format dxfId="2896">
      <pivotArea dataOnly="0" labelOnly="1" outline="0" fieldPosition="0">
        <references count="2">
          <reference field="4" count="1" selected="0">
            <x v="92"/>
          </reference>
          <reference field="5" count="1">
            <x v="89"/>
          </reference>
        </references>
      </pivotArea>
    </format>
    <format dxfId="2897">
      <pivotArea dataOnly="0" labelOnly="1" outline="0" fieldPosition="0">
        <references count="2">
          <reference field="4" count="1" selected="0">
            <x v="93"/>
          </reference>
          <reference field="5" count="1">
            <x v="90"/>
          </reference>
        </references>
      </pivotArea>
    </format>
    <format dxfId="2898">
      <pivotArea dataOnly="0" labelOnly="1" outline="0" fieldPosition="0">
        <references count="2">
          <reference field="4" count="1" selected="0">
            <x v="94"/>
          </reference>
          <reference field="5" count="1">
            <x v="136"/>
          </reference>
        </references>
      </pivotArea>
    </format>
    <format dxfId="2899">
      <pivotArea dataOnly="0" labelOnly="1" outline="0" fieldPosition="0">
        <references count="2">
          <reference field="4" count="1" selected="0">
            <x v="95"/>
          </reference>
          <reference field="5" count="1">
            <x v="59"/>
          </reference>
        </references>
      </pivotArea>
    </format>
    <format dxfId="2900">
      <pivotArea dataOnly="0" labelOnly="1" outline="0" fieldPosition="0">
        <references count="2">
          <reference field="4" count="1" selected="0">
            <x v="96"/>
          </reference>
          <reference field="5" count="1">
            <x v="137"/>
          </reference>
        </references>
      </pivotArea>
    </format>
    <format dxfId="2901">
      <pivotArea dataOnly="0" labelOnly="1" outline="0" fieldPosition="0">
        <references count="2">
          <reference field="4" count="1" selected="0">
            <x v="97"/>
          </reference>
          <reference field="5" count="1">
            <x v="13"/>
          </reference>
        </references>
      </pivotArea>
    </format>
    <format dxfId="2902">
      <pivotArea dataOnly="0" labelOnly="1" outline="0" fieldPosition="0">
        <references count="2">
          <reference field="4" count="1" selected="0">
            <x v="98"/>
          </reference>
          <reference field="5" count="1">
            <x v="50"/>
          </reference>
        </references>
      </pivotArea>
    </format>
    <format dxfId="2903">
      <pivotArea dataOnly="0" labelOnly="1" outline="0" fieldPosition="0">
        <references count="2">
          <reference field="4" count="1" selected="0">
            <x v="99"/>
          </reference>
          <reference field="5" count="2">
            <x v="93"/>
            <x v="94"/>
          </reference>
        </references>
      </pivotArea>
    </format>
    <format dxfId="2904">
      <pivotArea dataOnly="0" labelOnly="1" outline="0" fieldPosition="0">
        <references count="2">
          <reference field="4" count="1" selected="0">
            <x v="100"/>
          </reference>
          <reference field="5" count="1">
            <x v="60"/>
          </reference>
        </references>
      </pivotArea>
    </format>
    <format dxfId="2905">
      <pivotArea dataOnly="0" labelOnly="1" outline="0" fieldPosition="0">
        <references count="2">
          <reference field="4" count="1" selected="0">
            <x v="101"/>
          </reference>
          <reference field="5" count="1">
            <x v="138"/>
          </reference>
        </references>
      </pivotArea>
    </format>
    <format dxfId="2906">
      <pivotArea dataOnly="0" labelOnly="1" outline="0" fieldPosition="0">
        <references count="2">
          <reference field="4" count="1" selected="0">
            <x v="102"/>
          </reference>
          <reference field="5" count="1">
            <x v="43"/>
          </reference>
        </references>
      </pivotArea>
    </format>
    <format dxfId="2907">
      <pivotArea dataOnly="0" labelOnly="1" outline="0" fieldPosition="0">
        <references count="2">
          <reference field="4" count="1" selected="0">
            <x v="103"/>
          </reference>
          <reference field="5" count="1">
            <x v="56"/>
          </reference>
        </references>
      </pivotArea>
    </format>
    <format dxfId="2908">
      <pivotArea dataOnly="0" labelOnly="1" outline="0" fieldPosition="0">
        <references count="2">
          <reference field="4" count="1" selected="0">
            <x v="104"/>
          </reference>
          <reference field="5" count="1">
            <x v="139"/>
          </reference>
        </references>
      </pivotArea>
    </format>
    <format dxfId="2909">
      <pivotArea dataOnly="0" labelOnly="1" outline="0" fieldPosition="0">
        <references count="2">
          <reference field="4" count="1" selected="0">
            <x v="105"/>
          </reference>
          <reference field="5" count="1">
            <x v="47"/>
          </reference>
        </references>
      </pivotArea>
    </format>
    <format dxfId="2910">
      <pivotArea dataOnly="0" labelOnly="1" outline="0" fieldPosition="0">
        <references count="2">
          <reference field="4" count="1" selected="0">
            <x v="106"/>
          </reference>
          <reference field="5" count="1">
            <x v="144"/>
          </reference>
        </references>
      </pivotArea>
    </format>
    <format dxfId="2911">
      <pivotArea dataOnly="0" labelOnly="1" outline="0" fieldPosition="0">
        <references count="2">
          <reference field="4" count="1" selected="0">
            <x v="107"/>
          </reference>
          <reference field="5" count="1">
            <x v="140"/>
          </reference>
        </references>
      </pivotArea>
    </format>
    <format dxfId="2912">
      <pivotArea dataOnly="0" labelOnly="1" outline="0" fieldPosition="0">
        <references count="2">
          <reference field="4" count="1" selected="0">
            <x v="108"/>
          </reference>
          <reference field="5" count="1">
            <x v="55"/>
          </reference>
        </references>
      </pivotArea>
    </format>
    <format dxfId="2913">
      <pivotArea dataOnly="0" labelOnly="1" outline="0" fieldPosition="0">
        <references count="2">
          <reference field="4" count="1" selected="0">
            <x v="109"/>
          </reference>
          <reference field="5" count="1">
            <x v="70"/>
          </reference>
        </references>
      </pivotArea>
    </format>
    <format dxfId="2914">
      <pivotArea dataOnly="0" labelOnly="1" outline="0" fieldPosition="0">
        <references count="2">
          <reference field="4" count="1" selected="0">
            <x v="110"/>
          </reference>
          <reference field="5" count="1">
            <x v="49"/>
          </reference>
        </references>
      </pivotArea>
    </format>
    <format dxfId="2915">
      <pivotArea dataOnly="0" labelOnly="1" outline="0" fieldPosition="0">
        <references count="2">
          <reference field="4" count="1" selected="0">
            <x v="111"/>
          </reference>
          <reference field="5" count="1">
            <x v="39"/>
          </reference>
        </references>
      </pivotArea>
    </format>
    <format dxfId="2916">
      <pivotArea dataOnly="0" labelOnly="1" outline="0" fieldPosition="0">
        <references count="2">
          <reference field="4" count="1" selected="0">
            <x v="112"/>
          </reference>
          <reference field="5" count="1">
            <x v="25"/>
          </reference>
        </references>
      </pivotArea>
    </format>
    <format dxfId="2917">
      <pivotArea dataOnly="0" labelOnly="1" outline="0" fieldPosition="0">
        <references count="2">
          <reference field="4" count="1" selected="0">
            <x v="113"/>
          </reference>
          <reference field="5" count="1">
            <x v="4"/>
          </reference>
        </references>
      </pivotArea>
    </format>
    <format dxfId="2918">
      <pivotArea dataOnly="0" labelOnly="1" outline="0" fieldPosition="0">
        <references count="2">
          <reference field="4" count="1" selected="0">
            <x v="114"/>
          </reference>
          <reference field="5" count="1">
            <x v="14"/>
          </reference>
        </references>
      </pivotArea>
    </format>
    <format dxfId="2919">
      <pivotArea dataOnly="0" labelOnly="1" outline="0" fieldPosition="0">
        <references count="2">
          <reference field="4" count="1" selected="0">
            <x v="115"/>
          </reference>
          <reference field="5" count="1">
            <x v="104"/>
          </reference>
        </references>
      </pivotArea>
    </format>
    <format dxfId="2920">
      <pivotArea dataOnly="0" labelOnly="1" outline="0" fieldPosition="0">
        <references count="2">
          <reference field="4" count="1" selected="0">
            <x v="116"/>
          </reference>
          <reference field="5" count="1">
            <x v="95"/>
          </reference>
        </references>
      </pivotArea>
    </format>
    <format dxfId="2921">
      <pivotArea dataOnly="0" labelOnly="1" outline="0" fieldPosition="0">
        <references count="2">
          <reference field="4" count="1" selected="0">
            <x v="117"/>
          </reference>
          <reference field="5" count="1">
            <x v="113"/>
          </reference>
        </references>
      </pivotArea>
    </format>
    <format dxfId="2922">
      <pivotArea dataOnly="0" labelOnly="1" outline="0" fieldPosition="0">
        <references count="2">
          <reference field="4" count="1" selected="0">
            <x v="118"/>
          </reference>
          <reference field="5" count="1">
            <x v="142"/>
          </reference>
        </references>
      </pivotArea>
    </format>
    <format dxfId="2923">
      <pivotArea dataOnly="0" labelOnly="1" outline="0" fieldPosition="0">
        <references count="2">
          <reference field="4" count="1" selected="0">
            <x v="119"/>
          </reference>
          <reference field="5" count="1">
            <x v="18"/>
          </reference>
        </references>
      </pivotArea>
    </format>
    <format dxfId="2924">
      <pivotArea dataOnly="0" labelOnly="1" outline="0" fieldPosition="0">
        <references count="2">
          <reference field="4" count="1" selected="0">
            <x v="120"/>
          </reference>
          <reference field="5" count="1">
            <x v="3"/>
          </reference>
        </references>
      </pivotArea>
    </format>
    <format dxfId="2925">
      <pivotArea dataOnly="0" labelOnly="1" outline="0" fieldPosition="0">
        <references count="2">
          <reference field="4" count="1" selected="0">
            <x v="121"/>
          </reference>
          <reference field="5" count="1">
            <x v="141"/>
          </reference>
        </references>
      </pivotArea>
    </format>
    <format dxfId="2926">
      <pivotArea dataOnly="0" labelOnly="1" outline="0" fieldPosition="0">
        <references count="3">
          <reference field="2" count="1">
            <x v="16"/>
          </reference>
          <reference field="4" count="1" selected="0">
            <x v="0"/>
          </reference>
          <reference field="5" count="1" selected="0">
            <x v="114"/>
          </reference>
        </references>
      </pivotArea>
    </format>
    <format dxfId="2927">
      <pivotArea dataOnly="0" labelOnly="1" outline="0" fieldPosition="0">
        <references count="3">
          <reference field="2" count="1">
            <x v="7"/>
          </reference>
          <reference field="4" count="1" selected="0">
            <x v="1"/>
          </reference>
          <reference field="5" count="1" selected="0">
            <x v="42"/>
          </reference>
        </references>
      </pivotArea>
    </format>
    <format dxfId="2928">
      <pivotArea dataOnly="0" labelOnly="1" outline="0" fieldPosition="0">
        <references count="3">
          <reference field="2" count="1">
            <x v="6"/>
          </reference>
          <reference field="4" count="1" selected="0">
            <x v="2"/>
          </reference>
          <reference field="5" count="1" selected="0">
            <x v="41"/>
          </reference>
        </references>
      </pivotArea>
    </format>
    <format dxfId="2929">
      <pivotArea dataOnly="0" labelOnly="1" outline="0" fieldPosition="0">
        <references count="3">
          <reference field="2" count="1">
            <x v="4"/>
          </reference>
          <reference field="4" count="1" selected="0">
            <x v="3"/>
          </reference>
          <reference field="5" count="1" selected="0">
            <x v="105"/>
          </reference>
        </references>
      </pivotArea>
    </format>
    <format dxfId="2930">
      <pivotArea dataOnly="0" labelOnly="1" outline="0" fieldPosition="0">
        <references count="3">
          <reference field="2" count="1">
            <x v="14"/>
          </reference>
          <reference field="4" count="1" selected="0">
            <x v="4"/>
          </reference>
          <reference field="5" count="1" selected="0">
            <x v="28"/>
          </reference>
        </references>
      </pivotArea>
    </format>
    <format dxfId="2931">
      <pivotArea dataOnly="0" labelOnly="1" outline="0" fieldPosition="0">
        <references count="3">
          <reference field="2" count="1">
            <x v="12"/>
          </reference>
          <reference field="4" count="1" selected="0">
            <x v="5"/>
          </reference>
          <reference field="5" count="1" selected="0">
            <x v="72"/>
          </reference>
        </references>
      </pivotArea>
    </format>
    <format dxfId="2932">
      <pivotArea dataOnly="0" labelOnly="1" outline="0" fieldPosition="0">
        <references count="3">
          <reference field="2" count="1">
            <x v="14"/>
          </reference>
          <reference field="4" count="1" selected="0">
            <x v="6"/>
          </reference>
          <reference field="5" count="1" selected="0">
            <x v="9"/>
          </reference>
        </references>
      </pivotArea>
    </format>
    <format dxfId="2933">
      <pivotArea dataOnly="0" labelOnly="1" outline="0" fieldPosition="0">
        <references count="3">
          <reference field="2" count="1">
            <x v="16"/>
          </reference>
          <reference field="4" count="1" selected="0">
            <x v="7"/>
          </reference>
          <reference field="5" count="1" selected="0">
            <x v="115"/>
          </reference>
        </references>
      </pivotArea>
    </format>
    <format dxfId="2934">
      <pivotArea dataOnly="0" labelOnly="1" outline="0" fieldPosition="0">
        <references count="3">
          <reference field="2" count="1">
            <x v="8"/>
          </reference>
          <reference field="4" count="1" selected="0">
            <x v="8"/>
          </reference>
          <reference field="5" count="1" selected="0">
            <x v="5"/>
          </reference>
        </references>
      </pivotArea>
    </format>
    <format dxfId="2935">
      <pivotArea dataOnly="0" labelOnly="1" outline="0" fieldPosition="0">
        <references count="3">
          <reference field="2" count="1">
            <x v="16"/>
          </reference>
          <reference field="4" count="1" selected="0">
            <x v="9"/>
          </reference>
          <reference field="5" count="1" selected="0">
            <x v="116"/>
          </reference>
        </references>
      </pivotArea>
    </format>
    <format dxfId="2936">
      <pivotArea dataOnly="0" labelOnly="1" outline="0" fieldPosition="0">
        <references count="3">
          <reference field="2" count="1">
            <x v="5"/>
          </reference>
          <reference field="4" count="1" selected="0">
            <x v="10"/>
          </reference>
          <reference field="5" count="1" selected="0">
            <x v="108"/>
          </reference>
        </references>
      </pivotArea>
    </format>
    <format dxfId="2937">
      <pivotArea dataOnly="0" labelOnly="1" outline="0" fieldPosition="0">
        <references count="3">
          <reference field="2" count="1">
            <x v="0"/>
          </reference>
          <reference field="4" count="1" selected="0">
            <x v="11"/>
          </reference>
          <reference field="5" count="1" selected="0">
            <x v="68"/>
          </reference>
        </references>
      </pivotArea>
    </format>
    <format dxfId="2938">
      <pivotArea dataOnly="0" labelOnly="1" outline="0" fieldPosition="0">
        <references count="3">
          <reference field="2" count="1">
            <x v="13"/>
          </reference>
          <reference field="4" count="1" selected="0">
            <x v="12"/>
          </reference>
          <reference field="5" count="1" selected="0">
            <x v="75"/>
          </reference>
        </references>
      </pivotArea>
    </format>
    <format dxfId="2939">
      <pivotArea dataOnly="0" labelOnly="1" outline="0" fieldPosition="0">
        <references count="3">
          <reference field="2" count="1">
            <x v="3"/>
          </reference>
          <reference field="4" count="1" selected="0">
            <x v="14"/>
          </reference>
          <reference field="5" count="1" selected="0">
            <x v="98"/>
          </reference>
        </references>
      </pivotArea>
    </format>
    <format dxfId="2940">
      <pivotArea dataOnly="0" labelOnly="1" outline="0" fieldPosition="0">
        <references count="3">
          <reference field="2" count="1">
            <x v="16"/>
          </reference>
          <reference field="4" count="1" selected="0">
            <x v="15"/>
          </reference>
          <reference field="5" count="1" selected="0">
            <x v="22"/>
          </reference>
        </references>
      </pivotArea>
    </format>
    <format dxfId="2941">
      <pivotArea dataOnly="0" labelOnly="1" outline="0" fieldPosition="0">
        <references count="3">
          <reference field="2" count="1">
            <x v="13"/>
          </reference>
          <reference field="4" count="1" selected="0">
            <x v="16"/>
          </reference>
          <reference field="5" count="1" selected="0">
            <x v="78"/>
          </reference>
        </references>
      </pivotArea>
    </format>
    <format dxfId="2942">
      <pivotArea dataOnly="0" labelOnly="1" outline="0" fieldPosition="0">
        <references count="3">
          <reference field="2" count="1">
            <x v="16"/>
          </reference>
          <reference field="4" count="1" selected="0">
            <x v="17"/>
          </reference>
          <reference field="5" count="1" selected="0">
            <x v="117"/>
          </reference>
        </references>
      </pivotArea>
    </format>
    <format dxfId="2943">
      <pivotArea dataOnly="0" labelOnly="1" outline="0" fieldPosition="0">
        <references count="3">
          <reference field="2" count="1">
            <x v="3"/>
          </reference>
          <reference field="4" count="1" selected="0">
            <x v="20"/>
          </reference>
          <reference field="5" count="1" selected="0">
            <x v="99"/>
          </reference>
        </references>
      </pivotArea>
    </format>
    <format dxfId="2944">
      <pivotArea dataOnly="0" labelOnly="1" outline="0" fieldPosition="0">
        <references count="3">
          <reference field="2" count="1">
            <x v="14"/>
          </reference>
          <reference field="4" count="1" selected="0">
            <x v="21"/>
          </reference>
          <reference field="5" count="1" selected="0">
            <x v="91"/>
          </reference>
        </references>
      </pivotArea>
    </format>
    <format dxfId="2945">
      <pivotArea dataOnly="0" labelOnly="1" outline="0" fieldPosition="0">
        <references count="3">
          <reference field="2" count="1">
            <x v="16"/>
          </reference>
          <reference field="4" count="1" selected="0">
            <x v="22"/>
          </reference>
          <reference field="5" count="1" selected="0">
            <x v="118"/>
          </reference>
        </references>
      </pivotArea>
    </format>
    <format dxfId="2946">
      <pivotArea dataOnly="0" labelOnly="1" outline="0" fieldPosition="0">
        <references count="3">
          <reference field="2" count="1">
            <x v="0"/>
          </reference>
          <reference field="4" count="1" selected="0">
            <x v="23"/>
          </reference>
          <reference field="5" count="1" selected="0">
            <x v="69"/>
          </reference>
        </references>
      </pivotArea>
    </format>
    <format dxfId="2947">
      <pivotArea dataOnly="0" labelOnly="1" outline="0" fieldPosition="0">
        <references count="3">
          <reference field="2" count="1">
            <x v="14"/>
          </reference>
          <reference field="4" count="1" selected="0">
            <x v="24"/>
          </reference>
          <reference field="5" count="1" selected="0">
            <x v="57"/>
          </reference>
        </references>
      </pivotArea>
    </format>
    <format dxfId="2948">
      <pivotArea dataOnly="0" labelOnly="1" outline="0" fieldPosition="0">
        <references count="3">
          <reference field="2" count="1">
            <x v="13"/>
          </reference>
          <reference field="4" count="1" selected="0">
            <x v="25"/>
          </reference>
          <reference field="5" count="1" selected="0">
            <x v="79"/>
          </reference>
        </references>
      </pivotArea>
    </format>
    <format dxfId="2949">
      <pivotArea dataOnly="0" labelOnly="1" outline="0" fieldPosition="0">
        <references count="3">
          <reference field="2" count="1">
            <x v="10"/>
          </reference>
          <reference field="4" count="1" selected="0">
            <x v="26"/>
          </reference>
          <reference field="5" count="1" selected="0">
            <x v="11"/>
          </reference>
        </references>
      </pivotArea>
    </format>
    <format dxfId="2950">
      <pivotArea dataOnly="0" labelOnly="1" outline="0" fieldPosition="0">
        <references count="3">
          <reference field="2" count="1">
            <x v="16"/>
          </reference>
          <reference field="4" count="1" selected="0">
            <x v="26"/>
          </reference>
          <reference field="5" count="1" selected="0">
            <x v="21"/>
          </reference>
        </references>
      </pivotArea>
    </format>
    <format dxfId="2951">
      <pivotArea dataOnly="0" labelOnly="1" outline="0" fieldPosition="0">
        <references count="3">
          <reference field="2" count="1">
            <x v="13"/>
          </reference>
          <reference field="4" count="1" selected="0">
            <x v="26"/>
          </reference>
          <reference field="5" count="1" selected="0">
            <x v="80"/>
          </reference>
        </references>
      </pivotArea>
    </format>
    <format dxfId="2952">
      <pivotArea dataOnly="0" labelOnly="1" outline="0" fieldPosition="0">
        <references count="3">
          <reference field="2" count="1">
            <x v="14"/>
          </reference>
          <reference field="4" count="1" selected="0">
            <x v="27"/>
          </reference>
          <reference field="5" count="1" selected="0">
            <x v="6"/>
          </reference>
        </references>
      </pivotArea>
    </format>
    <format dxfId="2953">
      <pivotArea dataOnly="0" labelOnly="1" outline="0" fieldPosition="0">
        <references count="3">
          <reference field="2" count="1">
            <x v="13"/>
          </reference>
          <reference field="4" count="1" selected="0">
            <x v="28"/>
          </reference>
          <reference field="5" count="1" selected="0">
            <x v="74"/>
          </reference>
        </references>
      </pivotArea>
    </format>
    <format dxfId="2954">
      <pivotArea dataOnly="0" labelOnly="1" outline="0" fieldPosition="0">
        <references count="3">
          <reference field="2" count="1">
            <x v="7"/>
          </reference>
          <reference field="4" count="1" selected="0">
            <x v="29"/>
          </reference>
          <reference field="5" count="1" selected="0">
            <x v="7"/>
          </reference>
        </references>
      </pivotArea>
    </format>
    <format dxfId="2955">
      <pivotArea dataOnly="0" labelOnly="1" outline="0" fieldPosition="0">
        <references count="3">
          <reference field="2" count="1">
            <x v="14"/>
          </reference>
          <reference field="4" count="1" selected="0">
            <x v="30"/>
          </reference>
          <reference field="5" count="1" selected="0">
            <x v="62"/>
          </reference>
        </references>
      </pivotArea>
    </format>
    <format dxfId="2956">
      <pivotArea dataOnly="0" labelOnly="1" outline="0" fieldPosition="0">
        <references count="3">
          <reference field="2" count="1">
            <x v="3"/>
          </reference>
          <reference field="4" count="1" selected="0">
            <x v="31"/>
          </reference>
          <reference field="5" count="1" selected="0">
            <x v="36"/>
          </reference>
        </references>
      </pivotArea>
    </format>
    <format dxfId="2957">
      <pivotArea dataOnly="0" labelOnly="1" outline="0" fieldPosition="0">
        <references count="3">
          <reference field="2" count="1">
            <x v="16"/>
          </reference>
          <reference field="4" count="1" selected="0">
            <x v="32"/>
          </reference>
          <reference field="5" count="1" selected="0">
            <x v="61"/>
          </reference>
        </references>
      </pivotArea>
    </format>
    <format dxfId="2958">
      <pivotArea dataOnly="0" labelOnly="1" outline="0" fieldPosition="0">
        <references count="3">
          <reference field="2" count="1">
            <x v="3"/>
          </reference>
          <reference field="4" count="1" selected="0">
            <x v="33"/>
          </reference>
          <reference field="5" count="1" selected="0">
            <x v="10"/>
          </reference>
        </references>
      </pivotArea>
    </format>
    <format dxfId="2959">
      <pivotArea dataOnly="0" labelOnly="1" outline="0" fieldPosition="0">
        <references count="3">
          <reference field="2" count="1">
            <x v="16"/>
          </reference>
          <reference field="4" count="1" selected="0">
            <x v="34"/>
          </reference>
          <reference field="5" count="1" selected="0">
            <x v="23"/>
          </reference>
        </references>
      </pivotArea>
    </format>
    <format dxfId="2960">
      <pivotArea dataOnly="0" labelOnly="1" outline="0" fieldPosition="0">
        <references count="3">
          <reference field="2" count="1">
            <x v="1"/>
          </reference>
          <reference field="4" count="1" selected="0">
            <x v="36"/>
          </reference>
          <reference field="5" count="1" selected="0">
            <x v="45"/>
          </reference>
        </references>
      </pivotArea>
    </format>
    <format dxfId="2961">
      <pivotArea dataOnly="0" labelOnly="1" outline="0" fieldPosition="0">
        <references count="3">
          <reference field="2" count="1">
            <x v="2"/>
          </reference>
          <reference field="4" count="1" selected="0">
            <x v="37"/>
          </reference>
          <reference field="5" count="1" selected="0">
            <x v="96"/>
          </reference>
        </references>
      </pivotArea>
    </format>
    <format dxfId="2962">
      <pivotArea dataOnly="0" labelOnly="1" outline="0" fieldPosition="0">
        <references count="3">
          <reference field="2" count="1">
            <x v="3"/>
          </reference>
          <reference field="4" count="1" selected="0">
            <x v="38"/>
          </reference>
          <reference field="5" count="1" selected="0">
            <x v="100"/>
          </reference>
        </references>
      </pivotArea>
    </format>
    <format dxfId="2963">
      <pivotArea dataOnly="0" labelOnly="1" outline="0" fieldPosition="0">
        <references count="3">
          <reference field="2" count="1">
            <x v="5"/>
          </reference>
          <reference field="4" count="1" selected="0">
            <x v="39"/>
          </reference>
          <reference field="5" count="1" selected="0">
            <x v="110"/>
          </reference>
        </references>
      </pivotArea>
    </format>
    <format dxfId="2964">
      <pivotArea dataOnly="0" labelOnly="1" outline="0" fieldPosition="0">
        <references count="3">
          <reference field="2" count="1">
            <x v="3"/>
          </reference>
          <reference field="4" count="1" selected="0">
            <x v="40"/>
          </reference>
          <reference field="5" count="1" selected="0">
            <x v="101"/>
          </reference>
        </references>
      </pivotArea>
    </format>
    <format dxfId="2965">
      <pivotArea dataOnly="0" labelOnly="1" outline="0" fieldPosition="0">
        <references count="3">
          <reference field="2" count="1">
            <x v="12"/>
          </reference>
          <reference field="4" count="1" selected="0">
            <x v="41"/>
          </reference>
          <reference field="5" count="1" selected="0">
            <x v="71"/>
          </reference>
        </references>
      </pivotArea>
    </format>
    <format dxfId="2966">
      <pivotArea dataOnly="0" labelOnly="1" outline="0" fieldPosition="0">
        <references count="3">
          <reference field="2" count="1">
            <x v="3"/>
          </reference>
          <reference field="4" count="1" selected="0">
            <x v="42"/>
          </reference>
          <reference field="5" count="1" selected="0">
            <x v="102"/>
          </reference>
        </references>
      </pivotArea>
    </format>
    <format dxfId="2967">
      <pivotArea dataOnly="0" labelOnly="1" outline="0" fieldPosition="0">
        <references count="3">
          <reference field="2" count="1">
            <x v="16"/>
          </reference>
          <reference field="4" count="1" selected="0">
            <x v="43"/>
          </reference>
          <reference field="5" count="1" selected="0">
            <x v="54"/>
          </reference>
        </references>
      </pivotArea>
    </format>
    <format dxfId="2968">
      <pivotArea dataOnly="0" labelOnly="1" outline="0" fieldPosition="0">
        <references count="3">
          <reference field="2" count="1">
            <x v="8"/>
          </reference>
          <reference field="4" count="1" selected="0">
            <x v="44"/>
          </reference>
          <reference field="5" count="1" selected="0">
            <x v="33"/>
          </reference>
        </references>
      </pivotArea>
    </format>
    <format dxfId="2969">
      <pivotArea dataOnly="0" labelOnly="1" outline="0" fieldPosition="0">
        <references count="3">
          <reference field="2" count="1">
            <x v="0"/>
          </reference>
          <reference field="4" count="1" selected="0">
            <x v="45"/>
          </reference>
          <reference field="5" count="1" selected="0">
            <x v="24"/>
          </reference>
        </references>
      </pivotArea>
    </format>
    <format dxfId="2970">
      <pivotArea dataOnly="0" labelOnly="1" outline="0" fieldPosition="0">
        <references count="3">
          <reference field="2" count="1">
            <x v="3"/>
          </reference>
          <reference field="4" count="1" selected="0">
            <x v="45"/>
          </reference>
          <reference field="5" count="1" selected="0">
            <x v="103"/>
          </reference>
        </references>
      </pivotArea>
    </format>
    <format dxfId="2971">
      <pivotArea dataOnly="0" labelOnly="1" outline="0" fieldPosition="0">
        <references count="3">
          <reference field="2" count="1">
            <x v="15"/>
          </reference>
          <reference field="4" count="1" selected="0">
            <x v="46"/>
          </reference>
          <reference field="5" count="1" selected="0">
            <x v="107"/>
          </reference>
        </references>
      </pivotArea>
    </format>
    <format dxfId="2972">
      <pivotArea dataOnly="0" labelOnly="1" outline="0" fieldPosition="0">
        <references count="3">
          <reference field="2" count="1">
            <x v="6"/>
          </reference>
          <reference field="4" count="1" selected="0">
            <x v="47"/>
          </reference>
          <reference field="5" count="1" selected="0">
            <x v="40"/>
          </reference>
        </references>
      </pivotArea>
    </format>
    <format dxfId="2973">
      <pivotArea dataOnly="0" labelOnly="1" outline="0" fieldPosition="0">
        <references count="3">
          <reference field="2" count="1">
            <x v="16"/>
          </reference>
          <reference field="4" count="1" selected="0">
            <x v="48"/>
          </reference>
          <reference field="5" count="1" selected="0">
            <x v="111"/>
          </reference>
        </references>
      </pivotArea>
    </format>
    <format dxfId="2974">
      <pivotArea dataOnly="0" labelOnly="1" outline="0" fieldPosition="0">
        <references count="3">
          <reference field="2" count="1">
            <x v="14"/>
          </reference>
          <reference field="4" count="1" selected="0">
            <x v="51"/>
          </reference>
          <reference field="5" count="1" selected="0">
            <x v="92"/>
          </reference>
        </references>
      </pivotArea>
    </format>
    <format dxfId="2975">
      <pivotArea dataOnly="0" labelOnly="1" outline="0" fieldPosition="0">
        <references count="3">
          <reference field="2" count="1">
            <x v="8"/>
          </reference>
          <reference field="4" count="1" selected="0">
            <x v="52"/>
          </reference>
          <reference field="5" count="1" selected="0">
            <x v="66"/>
          </reference>
        </references>
      </pivotArea>
    </format>
    <format dxfId="2976">
      <pivotArea dataOnly="0" labelOnly="1" outline="0" fieldPosition="0">
        <references count="3">
          <reference field="2" count="1">
            <x v="13"/>
          </reference>
          <reference field="4" count="1" selected="0">
            <x v="52"/>
          </reference>
          <reference field="5" count="1" selected="0">
            <x v="81"/>
          </reference>
        </references>
      </pivotArea>
    </format>
    <format dxfId="2977">
      <pivotArea dataOnly="0" labelOnly="1" outline="0" fieldPosition="0">
        <references count="3">
          <reference field="2" count="1">
            <x v="16"/>
          </reference>
          <reference field="4" count="1" selected="0">
            <x v="53"/>
          </reference>
          <reference field="5" count="1" selected="0">
            <x v="8"/>
          </reference>
        </references>
      </pivotArea>
    </format>
    <format dxfId="2978">
      <pivotArea dataOnly="0" labelOnly="1" outline="0" fieldPosition="0">
        <references count="3">
          <reference field="2" count="1">
            <x v="11"/>
          </reference>
          <reference field="4" count="1" selected="0">
            <x v="56"/>
          </reference>
          <reference field="5" count="1" selected="0">
            <x v="67"/>
          </reference>
        </references>
      </pivotArea>
    </format>
    <format dxfId="2979">
      <pivotArea dataOnly="0" labelOnly="1" outline="0" fieldPosition="0">
        <references count="3">
          <reference field="2" count="1">
            <x v="7"/>
          </reference>
          <reference field="4" count="1" selected="0">
            <x v="57"/>
          </reference>
          <reference field="5" count="1" selected="0">
            <x v="64"/>
          </reference>
        </references>
      </pivotArea>
    </format>
    <format dxfId="2980">
      <pivotArea dataOnly="0" labelOnly="1" outline="0" fieldPosition="0">
        <references count="3">
          <reference field="2" count="1">
            <x v="6"/>
          </reference>
          <reference field="4" count="1" selected="0">
            <x v="58"/>
          </reference>
          <reference field="5" count="1" selected="0">
            <x v="12"/>
          </reference>
        </references>
      </pivotArea>
    </format>
    <format dxfId="2981">
      <pivotArea dataOnly="0" labelOnly="1" outline="0" fieldPosition="0">
        <references count="3">
          <reference field="2" count="1">
            <x v="16"/>
          </reference>
          <reference field="4" count="1" selected="0">
            <x v="59"/>
          </reference>
          <reference field="5" count="1" selected="0">
            <x v="16"/>
          </reference>
        </references>
      </pivotArea>
    </format>
    <format dxfId="2982">
      <pivotArea dataOnly="0" labelOnly="1" outline="0" fieldPosition="0">
        <references count="3">
          <reference field="2" count="1">
            <x v="5"/>
          </reference>
          <reference field="4" count="1" selected="0">
            <x v="60"/>
          </reference>
          <reference field="5" count="1" selected="0">
            <x v="32"/>
          </reference>
        </references>
      </pivotArea>
    </format>
    <format dxfId="2983">
      <pivotArea dataOnly="0" labelOnly="1" outline="0" fieldPosition="0">
        <references count="3">
          <reference field="2" count="1">
            <x v="16"/>
          </reference>
          <reference field="4" count="1" selected="0">
            <x v="61"/>
          </reference>
          <reference field="5" count="1" selected="0">
            <x v="120"/>
          </reference>
        </references>
      </pivotArea>
    </format>
    <format dxfId="2984">
      <pivotArea dataOnly="0" labelOnly="1" outline="0" fieldPosition="0">
        <references count="3">
          <reference field="2" count="1">
            <x v="2"/>
          </reference>
          <reference field="4" count="1" selected="0">
            <x v="62"/>
          </reference>
          <reference field="5" count="1" selected="0">
            <x v="29"/>
          </reference>
        </references>
      </pivotArea>
    </format>
    <format dxfId="2985">
      <pivotArea dataOnly="0" labelOnly="1" outline="0" fieldPosition="0">
        <references count="3">
          <reference field="2" count="1">
            <x v="3"/>
          </reference>
          <reference field="4" count="1" selected="0">
            <x v="63"/>
          </reference>
          <reference field="5" count="1" selected="0">
            <x v="38"/>
          </reference>
        </references>
      </pivotArea>
    </format>
    <format dxfId="2986">
      <pivotArea dataOnly="0" labelOnly="1" outline="0" fieldPosition="0">
        <references count="3">
          <reference field="2" count="1">
            <x v="16"/>
          </reference>
          <reference field="4" count="1" selected="0">
            <x v="64"/>
          </reference>
          <reference field="5" count="1" selected="0">
            <x v="121"/>
          </reference>
        </references>
      </pivotArea>
    </format>
    <format dxfId="2987">
      <pivotArea dataOnly="0" labelOnly="1" outline="0" fieldPosition="0">
        <references count="3">
          <reference field="2" count="1">
            <x v="13"/>
          </reference>
          <reference field="4" count="1" selected="0">
            <x v="65"/>
          </reference>
          <reference field="5" count="1" selected="0">
            <x v="83"/>
          </reference>
        </references>
      </pivotArea>
    </format>
    <format dxfId="2988">
      <pivotArea dataOnly="0" labelOnly="1" outline="0" fieldPosition="0">
        <references count="3">
          <reference field="2" count="1">
            <x v="16"/>
          </reference>
          <reference field="4" count="1" selected="0">
            <x v="65"/>
          </reference>
          <reference field="5" count="1" selected="0">
            <x v="122"/>
          </reference>
        </references>
      </pivotArea>
    </format>
    <format dxfId="2989">
      <pivotArea dataOnly="0" labelOnly="1" outline="0" fieldPosition="0">
        <references count="3">
          <reference field="2" count="1">
            <x v="13"/>
          </reference>
          <reference field="4" count="1" selected="0">
            <x v="66"/>
          </reference>
          <reference field="5" count="1" selected="0">
            <x v="84"/>
          </reference>
        </references>
      </pivotArea>
    </format>
    <format dxfId="2990">
      <pivotArea dataOnly="0" labelOnly="1" outline="0" fieldPosition="0">
        <references count="3">
          <reference field="2" count="1">
            <x v="13"/>
          </reference>
          <reference field="4" count="1" selected="0">
            <x v="68"/>
          </reference>
          <reference field="5" count="1" selected="0">
            <x v="85"/>
          </reference>
        </references>
      </pivotArea>
    </format>
    <format dxfId="2991">
      <pivotArea dataOnly="0" labelOnly="1" outline="0" fieldPosition="0">
        <references count="3">
          <reference field="2" count="1">
            <x v="16"/>
          </reference>
          <reference field="4" count="1" selected="0">
            <x v="69"/>
          </reference>
          <reference field="5" count="1" selected="0">
            <x v="37"/>
          </reference>
        </references>
      </pivotArea>
    </format>
    <format dxfId="2992">
      <pivotArea dataOnly="0" labelOnly="1" outline="0" fieldPosition="0">
        <references count="3">
          <reference field="2" count="1">
            <x v="13"/>
          </reference>
          <reference field="4" count="1" selected="0">
            <x v="71"/>
          </reference>
          <reference field="5" count="1" selected="0">
            <x v="0"/>
          </reference>
        </references>
      </pivotArea>
    </format>
    <format dxfId="2993">
      <pivotArea dataOnly="0" labelOnly="1" outline="0" fieldPosition="0">
        <references count="3">
          <reference field="2" count="1">
            <x v="16"/>
          </reference>
          <reference field="4" count="1" selected="0">
            <x v="71"/>
          </reference>
          <reference field="5" count="1" selected="0">
            <x v="124"/>
          </reference>
        </references>
      </pivotArea>
    </format>
    <format dxfId="2994">
      <pivotArea dataOnly="0" labelOnly="1" outline="0" fieldPosition="0">
        <references count="3">
          <reference field="2" count="1">
            <x v="12"/>
          </reference>
          <reference field="4" count="1" selected="0">
            <x v="72"/>
          </reference>
          <reference field="5" count="1" selected="0">
            <x v="73"/>
          </reference>
        </references>
      </pivotArea>
    </format>
    <format dxfId="2995">
      <pivotArea dataOnly="0" labelOnly="1" outline="0" fieldPosition="0">
        <references count="3">
          <reference field="2" count="1">
            <x v="13"/>
          </reference>
          <reference field="4" count="1" selected="0">
            <x v="73"/>
          </reference>
          <reference field="5" count="1" selected="0">
            <x v="27"/>
          </reference>
        </references>
      </pivotArea>
    </format>
    <format dxfId="2996">
      <pivotArea dataOnly="0" labelOnly="1" outline="0" fieldPosition="0">
        <references count="3">
          <reference field="2" count="1">
            <x v="7"/>
          </reference>
          <reference field="4" count="1" selected="0">
            <x v="75"/>
          </reference>
          <reference field="5" count="1" selected="0">
            <x v="65"/>
          </reference>
        </references>
      </pivotArea>
    </format>
    <format dxfId="2997">
      <pivotArea dataOnly="0" labelOnly="1" outline="0" fieldPosition="0">
        <references count="3">
          <reference field="2" count="1">
            <x v="16"/>
          </reference>
          <reference field="4" count="1" selected="0">
            <x v="76"/>
          </reference>
          <reference field="5" count="1" selected="0">
            <x v="143"/>
          </reference>
        </references>
      </pivotArea>
    </format>
    <format dxfId="2998">
      <pivotArea dataOnly="0" labelOnly="1" outline="0" fieldPosition="0">
        <references count="3">
          <reference field="2" count="1">
            <x v="2"/>
          </reference>
          <reference field="4" count="1" selected="0">
            <x v="77"/>
          </reference>
          <reference field="5" count="1" selected="0">
            <x v="30"/>
          </reference>
        </references>
      </pivotArea>
    </format>
    <format dxfId="2999">
      <pivotArea dataOnly="0" labelOnly="1" outline="0" fieldPosition="0">
        <references count="3">
          <reference field="2" count="1">
            <x v="16"/>
          </reference>
          <reference field="4" count="1" selected="0">
            <x v="78"/>
          </reference>
          <reference field="5" count="1" selected="0">
            <x v="125"/>
          </reference>
        </references>
      </pivotArea>
    </format>
    <format dxfId="3000">
      <pivotArea dataOnly="0" labelOnly="1" outline="0" fieldPosition="0">
        <references count="3">
          <reference field="2" count="1">
            <x v="7"/>
          </reference>
          <reference field="4" count="1" selected="0">
            <x v="83"/>
          </reference>
          <reference field="5" count="1" selected="0">
            <x v="20"/>
          </reference>
        </references>
      </pivotArea>
    </format>
    <format dxfId="3001">
      <pivotArea dataOnly="0" labelOnly="1" outline="0" fieldPosition="0">
        <references count="3">
          <reference field="2" count="1">
            <x v="4"/>
          </reference>
          <reference field="4" count="1" selected="0">
            <x v="84"/>
          </reference>
          <reference field="5" count="1" selected="0">
            <x v="106"/>
          </reference>
        </references>
      </pivotArea>
    </format>
    <format dxfId="3002">
      <pivotArea dataOnly="0" labelOnly="1" outline="0" fieldPosition="0">
        <references count="3">
          <reference field="2" count="1">
            <x v="16"/>
          </reference>
          <reference field="4" count="1" selected="0">
            <x v="85"/>
          </reference>
          <reference field="5" count="1" selected="0">
            <x v="132"/>
          </reference>
        </references>
      </pivotArea>
    </format>
    <format dxfId="3003">
      <pivotArea dataOnly="0" labelOnly="1" outline="0" fieldPosition="0">
        <references count="3">
          <reference field="2" count="1">
            <x v="7"/>
          </reference>
          <reference field="4" count="1" selected="0">
            <x v="86"/>
          </reference>
          <reference field="5" count="1" selected="0">
            <x v="44"/>
          </reference>
        </references>
      </pivotArea>
    </format>
    <format dxfId="3004">
      <pivotArea dataOnly="0" labelOnly="1" outline="0" fieldPosition="0">
        <references count="3">
          <reference field="2" count="1">
            <x v="16"/>
          </reference>
          <reference field="4" count="1" selected="0">
            <x v="87"/>
          </reference>
          <reference field="5" count="1" selected="0">
            <x v="133"/>
          </reference>
        </references>
      </pivotArea>
    </format>
    <format dxfId="3005">
      <pivotArea dataOnly="0" labelOnly="1" outline="0" fieldPosition="0">
        <references count="3">
          <reference field="2" count="1">
            <x v="13"/>
          </reference>
          <reference field="4" count="1" selected="0">
            <x v="89"/>
          </reference>
          <reference field="5" count="1" selected="0">
            <x v="87"/>
          </reference>
        </references>
      </pivotArea>
    </format>
    <format dxfId="3006">
      <pivotArea dataOnly="0" labelOnly="1" outline="0" fieldPosition="0">
        <references count="3">
          <reference field="2" count="1">
            <x v="16"/>
          </reference>
          <reference field="4" count="1" selected="0">
            <x v="89"/>
          </reference>
          <reference field="5" count="1" selected="0">
            <x v="135"/>
          </reference>
        </references>
      </pivotArea>
    </format>
    <format dxfId="3007">
      <pivotArea dataOnly="0" labelOnly="1" outline="0" fieldPosition="0">
        <references count="3">
          <reference field="2" count="1">
            <x v="13"/>
          </reference>
          <reference field="4" count="1" selected="0">
            <x v="91"/>
          </reference>
          <reference field="5" count="1" selected="0">
            <x v="88"/>
          </reference>
        </references>
      </pivotArea>
    </format>
    <format dxfId="3008">
      <pivotArea dataOnly="0" labelOnly="1" outline="0" fieldPosition="0">
        <references count="3">
          <reference field="2" count="1">
            <x v="16"/>
          </reference>
          <reference field="4" count="1" selected="0">
            <x v="94"/>
          </reference>
          <reference field="5" count="1" selected="0">
            <x v="136"/>
          </reference>
        </references>
      </pivotArea>
    </format>
    <format dxfId="3009">
      <pivotArea dataOnly="0" labelOnly="1" outline="0" fieldPosition="0">
        <references count="3">
          <reference field="2" count="1">
            <x v="6"/>
          </reference>
          <reference field="4" count="1" selected="0">
            <x v="95"/>
          </reference>
          <reference field="5" count="1" selected="0">
            <x v="59"/>
          </reference>
        </references>
      </pivotArea>
    </format>
    <format dxfId="3010">
      <pivotArea dataOnly="0" labelOnly="1" outline="0" fieldPosition="0">
        <references count="3">
          <reference field="2" count="1">
            <x v="16"/>
          </reference>
          <reference field="4" count="1" selected="0">
            <x v="96"/>
          </reference>
          <reference field="5" count="1" selected="0">
            <x v="137"/>
          </reference>
        </references>
      </pivotArea>
    </format>
    <format dxfId="3011">
      <pivotArea dataOnly="0" labelOnly="1" outline="0" fieldPosition="0">
        <references count="3">
          <reference field="2" count="1">
            <x v="14"/>
          </reference>
          <reference field="4" count="1" selected="0">
            <x v="98"/>
          </reference>
          <reference field="5" count="1" selected="0">
            <x v="50"/>
          </reference>
        </references>
      </pivotArea>
    </format>
    <format dxfId="3012">
      <pivotArea dataOnly="0" labelOnly="1" outline="0" fieldPosition="0">
        <references count="3">
          <reference field="2" count="1">
            <x v="6"/>
          </reference>
          <reference field="4" count="1" selected="0">
            <x v="100"/>
          </reference>
          <reference field="5" count="1" selected="0">
            <x v="60"/>
          </reference>
        </references>
      </pivotArea>
    </format>
    <format dxfId="3013">
      <pivotArea dataOnly="0" labelOnly="1" outline="0" fieldPosition="0">
        <references count="3">
          <reference field="2" count="1">
            <x v="16"/>
          </reference>
          <reference field="4" count="1" selected="0">
            <x v="101"/>
          </reference>
          <reference field="5" count="1" selected="0">
            <x v="138"/>
          </reference>
        </references>
      </pivotArea>
    </format>
    <format dxfId="3014">
      <pivotArea dataOnly="0" labelOnly="1" outline="0" fieldPosition="0">
        <references count="3">
          <reference field="2" count="1">
            <x v="7"/>
          </reference>
          <reference field="4" count="1" selected="0">
            <x v="103"/>
          </reference>
          <reference field="5" count="1" selected="0">
            <x v="56"/>
          </reference>
        </references>
      </pivotArea>
    </format>
    <format dxfId="3015">
      <pivotArea dataOnly="0" labelOnly="1" outline="0" fieldPosition="0">
        <references count="3">
          <reference field="2" count="1">
            <x v="16"/>
          </reference>
          <reference field="4" count="1" selected="0">
            <x v="104"/>
          </reference>
          <reference field="5" count="1" selected="0">
            <x v="139"/>
          </reference>
        </references>
      </pivotArea>
    </format>
    <format dxfId="3016">
      <pivotArea dataOnly="0" labelOnly="1" outline="0" fieldPosition="0">
        <references count="3">
          <reference field="2" count="1">
            <x v="6"/>
          </reference>
          <reference field="4" count="1" selected="0">
            <x v="106"/>
          </reference>
          <reference field="5" count="1" selected="0">
            <x v="144"/>
          </reference>
        </references>
      </pivotArea>
    </format>
    <format dxfId="3017">
      <pivotArea dataOnly="0" labelOnly="1" outline="0" fieldPosition="0">
        <references count="3">
          <reference field="2" count="1">
            <x v="16"/>
          </reference>
          <reference field="4" count="1" selected="0">
            <x v="107"/>
          </reference>
          <reference field="5" count="1" selected="0">
            <x v="140"/>
          </reference>
        </references>
      </pivotArea>
    </format>
    <format dxfId="3018">
      <pivotArea dataOnly="0" labelOnly="1" outline="0" fieldPosition="0">
        <references count="3">
          <reference field="2" count="1">
            <x v="0"/>
          </reference>
          <reference field="4" count="1" selected="0">
            <x v="109"/>
          </reference>
          <reference field="5" count="1" selected="0">
            <x v="70"/>
          </reference>
        </references>
      </pivotArea>
    </format>
    <format dxfId="3019">
      <pivotArea dataOnly="0" labelOnly="1" outline="0" fieldPosition="0">
        <references count="3">
          <reference field="2" count="1">
            <x v="6"/>
          </reference>
          <reference field="4" count="1" selected="0">
            <x v="110"/>
          </reference>
          <reference field="5" count="1" selected="0">
            <x v="49"/>
          </reference>
        </references>
      </pivotArea>
    </format>
    <format dxfId="3020">
      <pivotArea dataOnly="0" labelOnly="1" outline="0" fieldPosition="0">
        <references count="3">
          <reference field="2" count="1">
            <x v="14"/>
          </reference>
          <reference field="4" count="1" selected="0">
            <x v="111"/>
          </reference>
          <reference field="5" count="1" selected="0">
            <x v="39"/>
          </reference>
        </references>
      </pivotArea>
    </format>
    <format dxfId="3021">
      <pivotArea dataOnly="0" labelOnly="1" outline="0" fieldPosition="0">
        <references count="3">
          <reference field="2" count="1">
            <x v="3"/>
          </reference>
          <reference field="4" count="1" selected="0">
            <x v="112"/>
          </reference>
          <reference field="5" count="1" selected="0">
            <x v="25"/>
          </reference>
        </references>
      </pivotArea>
    </format>
    <format dxfId="3022">
      <pivotArea dataOnly="0" labelOnly="1" outline="0" fieldPosition="0">
        <references count="3">
          <reference field="2" count="1">
            <x v="16"/>
          </reference>
          <reference field="4" count="1" selected="0">
            <x v="113"/>
          </reference>
          <reference field="5" count="1" selected="0">
            <x v="4"/>
          </reference>
        </references>
      </pivotArea>
    </format>
    <format dxfId="3023">
      <pivotArea dataOnly="0" labelOnly="1" outline="0" fieldPosition="0">
        <references count="3">
          <reference field="2" count="1">
            <x v="6"/>
          </reference>
          <reference field="4" count="1" selected="0">
            <x v="114"/>
          </reference>
          <reference field="5" count="1" selected="0">
            <x v="14"/>
          </reference>
        </references>
      </pivotArea>
    </format>
    <format dxfId="3024">
      <pivotArea dataOnly="0" labelOnly="1" outline="0" fieldPosition="0">
        <references count="3">
          <reference field="2" count="1">
            <x v="3"/>
          </reference>
          <reference field="4" count="1" selected="0">
            <x v="115"/>
          </reference>
          <reference field="5" count="1" selected="0">
            <x v="104"/>
          </reference>
        </references>
      </pivotArea>
    </format>
    <format dxfId="3025">
      <pivotArea dataOnly="0" labelOnly="1" outline="0" fieldPosition="0">
        <references count="3">
          <reference field="2" count="1">
            <x v="14"/>
          </reference>
          <reference field="4" count="1" selected="0">
            <x v="116"/>
          </reference>
          <reference field="5" count="1" selected="0">
            <x v="95"/>
          </reference>
        </references>
      </pivotArea>
    </format>
    <format dxfId="3026">
      <pivotArea dataOnly="0" labelOnly="1" outline="0" fieldPosition="0">
        <references count="3">
          <reference field="2" count="1">
            <x v="16"/>
          </reference>
          <reference field="4" count="1" selected="0">
            <x v="117"/>
          </reference>
          <reference field="5" count="1" selected="0">
            <x v="113"/>
          </reference>
        </references>
      </pivotArea>
    </format>
    <format dxfId="3027">
      <pivotArea dataOnly="0" labelOnly="1" outline="0" fieldPosition="0">
        <references count="3">
          <reference field="2" count="1">
            <x v="13"/>
          </reference>
          <reference field="4" count="1" selected="0">
            <x v="119"/>
          </reference>
          <reference field="5" count="1" selected="0">
            <x v="18"/>
          </reference>
        </references>
      </pivotArea>
    </format>
    <format dxfId="3028">
      <pivotArea dataOnly="0" labelOnly="1" outline="0" fieldPosition="0">
        <references count="3">
          <reference field="2" count="1">
            <x v="6"/>
          </reference>
          <reference field="4" count="1" selected="0">
            <x v="120"/>
          </reference>
          <reference field="5" count="1" selected="0">
            <x v="3"/>
          </reference>
        </references>
      </pivotArea>
    </format>
    <format dxfId="3029">
      <pivotArea dataOnly="0" labelOnly="1" outline="0" fieldPosition="0">
        <references count="3">
          <reference field="2" count="1">
            <x v="16"/>
          </reference>
          <reference field="4" count="1" selected="0">
            <x v="121"/>
          </reference>
          <reference field="5" count="1" selected="0">
            <x v="141"/>
          </reference>
        </references>
      </pivotArea>
    </format>
    <format dxfId="3030">
      <pivotArea field="4" type="button" dataOnly="0" labelOnly="1" outline="0" axis="axisRow" fieldPosition="0"/>
    </format>
    <format dxfId="3031">
      <pivotArea field="5" type="button" dataOnly="0" labelOnly="1" outline="0" axis="axisRow" fieldPosition="1"/>
    </format>
    <format dxfId="3032">
      <pivotArea field="2" type="button" dataOnly="0" labelOnly="1" outline="0" axis="axisRow" fieldPosition="2"/>
    </format>
    <format dxfId="3033">
      <pivotArea field="7" type="button" dataOnly="0" labelOnly="1" outline="0" axis="axisRow" fieldPosition="5"/>
    </format>
    <format dxfId="3034">
      <pivotArea field="4" type="button" dataOnly="0" labelOnly="1" outline="0" axis="axisRow" fieldPosition="0"/>
    </format>
    <format dxfId="3035">
      <pivotArea field="5" type="button" dataOnly="0" labelOnly="1" outline="0" axis="axisRow" fieldPosition="1"/>
    </format>
    <format dxfId="3036">
      <pivotArea field="2" type="button" dataOnly="0" labelOnly="1" outline="0" axis="axisRow" fieldPosition="2"/>
    </format>
    <format dxfId="3037">
      <pivotArea field="7" type="button" dataOnly="0" labelOnly="1" outline="0" axis="axisRow" fieldPosition="5"/>
    </format>
    <format dxfId="3038">
      <pivotArea dataOnly="0" labelOnly="1" outline="0" fieldPosition="0">
        <references count="1">
          <reference field="4" count="1">
            <x v="50"/>
          </reference>
        </references>
      </pivotArea>
    </format>
    <format dxfId="3039">
      <pivotArea dataOnly="0" labelOnly="1" outline="0" fieldPosition="0">
        <references count="1">
          <reference field="4" count="1">
            <x v="50"/>
          </reference>
        </references>
      </pivotArea>
    </format>
    <format dxfId="3040">
      <pivotArea dataOnly="0" labelOnly="1" outline="0" fieldPosition="0">
        <references count="1">
          <reference field="4" count="1">
            <x v="48"/>
          </reference>
        </references>
      </pivotArea>
    </format>
    <format dxfId="3041">
      <pivotArea dataOnly="0" labelOnly="1" outline="0" fieldPosition="0">
        <references count="1">
          <reference field="4" count="2">
            <x v="46"/>
            <x v="47"/>
          </reference>
        </references>
      </pivotArea>
    </format>
    <format dxfId="3042">
      <pivotArea dataOnly="0" labelOnly="1" outline="0" fieldPosition="0">
        <references count="1">
          <reference field="4" count="1">
            <x v="0"/>
          </reference>
        </references>
      </pivotArea>
    </format>
    <format dxfId="3043">
      <pivotArea dataOnly="0" labelOnly="1" outline="0" fieldPosition="0">
        <references count="1">
          <reference field="4" count="1">
            <x v="1"/>
          </reference>
        </references>
      </pivotArea>
    </format>
    <format dxfId="3044">
      <pivotArea dataOnly="0" labelOnly="1" outline="0" fieldPosition="0">
        <references count="1">
          <reference field="4" count="1">
            <x v="2"/>
          </reference>
        </references>
      </pivotArea>
    </format>
    <format dxfId="3045">
      <pivotArea dataOnly="0" labelOnly="1" outline="0" fieldPosition="0">
        <references count="1">
          <reference field="4" count="1">
            <x v="3"/>
          </reference>
        </references>
      </pivotArea>
    </format>
    <format dxfId="3046">
      <pivotArea dataOnly="0" labelOnly="1" outline="0" fieldPosition="0">
        <references count="1">
          <reference field="4" count="1">
            <x v="4"/>
          </reference>
        </references>
      </pivotArea>
    </format>
    <format dxfId="3047">
      <pivotArea dataOnly="0" labelOnly="1" outline="0" fieldPosition="0">
        <references count="1">
          <reference field="4" count="1">
            <x v="5"/>
          </reference>
        </references>
      </pivotArea>
    </format>
    <format dxfId="3048">
      <pivotArea dataOnly="0" labelOnly="1" outline="0" fieldPosition="0">
        <references count="1">
          <reference field="4" count="1">
            <x v="6"/>
          </reference>
        </references>
      </pivotArea>
    </format>
    <format dxfId="3049">
      <pivotArea dataOnly="0" labelOnly="1" outline="0" fieldPosition="0">
        <references count="1">
          <reference field="4" count="1">
            <x v="7"/>
          </reference>
        </references>
      </pivotArea>
    </format>
    <format dxfId="3050">
      <pivotArea dataOnly="0" labelOnly="1" outline="0" fieldPosition="0">
        <references count="1">
          <reference field="4" count="1">
            <x v="7"/>
          </reference>
        </references>
      </pivotArea>
    </format>
    <format dxfId="3051">
      <pivotArea dataOnly="0" labelOnly="1" outline="0" fieldPosition="0">
        <references count="1">
          <reference field="4" count="1">
            <x v="8"/>
          </reference>
        </references>
      </pivotArea>
    </format>
    <format dxfId="3052">
      <pivotArea dataOnly="0" labelOnly="1" outline="0" fieldPosition="0">
        <references count="1">
          <reference field="4" count="1">
            <x v="9"/>
          </reference>
        </references>
      </pivotArea>
    </format>
    <format dxfId="3053">
      <pivotArea dataOnly="0" labelOnly="1" outline="0" fieldPosition="0">
        <references count="1">
          <reference field="4" count="1">
            <x v="10"/>
          </reference>
        </references>
      </pivotArea>
    </format>
    <format dxfId="3054">
      <pivotArea dataOnly="0" labelOnly="1" outline="0" fieldPosition="0">
        <references count="1">
          <reference field="4" count="1">
            <x v="11"/>
          </reference>
        </references>
      </pivotArea>
    </format>
    <format dxfId="3055">
      <pivotArea dataOnly="0" labelOnly="1" outline="0" fieldPosition="0">
        <references count="1">
          <reference field="4" count="1">
            <x v="12"/>
          </reference>
        </references>
      </pivotArea>
    </format>
    <format dxfId="3056">
      <pivotArea dataOnly="0" labelOnly="1" outline="0" fieldPosition="0">
        <references count="1">
          <reference field="4" count="1">
            <x v="13"/>
          </reference>
        </references>
      </pivotArea>
    </format>
    <format dxfId="3057">
      <pivotArea dataOnly="0" labelOnly="1" outline="0" fieldPosition="0">
        <references count="3">
          <reference field="2" count="1">
            <x v="4"/>
          </reference>
          <reference field="4" count="1" selected="0">
            <x v="19"/>
          </reference>
          <reference field="5" count="1" selected="0">
            <x v="160"/>
          </reference>
        </references>
      </pivotArea>
    </format>
    <format dxfId="3058">
      <pivotArea dataOnly="0" labelOnly="1" outline="0" fieldPosition="0">
        <references count="1">
          <reference field="4" count="1">
            <x v="19"/>
          </reference>
        </references>
      </pivotArea>
    </format>
    <format dxfId="3059">
      <pivotArea dataOnly="0" labelOnly="1" outline="0" fieldPosition="0">
        <references count="1">
          <reference field="4" count="1">
            <x v="18"/>
          </reference>
        </references>
      </pivotArea>
    </format>
    <format dxfId="3060">
      <pivotArea dataOnly="0" labelOnly="1" outline="0" fieldPosition="0">
        <references count="1">
          <reference field="4" count="1">
            <x v="17"/>
          </reference>
        </references>
      </pivotArea>
    </format>
    <format dxfId="3061">
      <pivotArea dataOnly="0" labelOnly="1" outline="0" fieldPosition="0">
        <references count="1">
          <reference field="4" count="1">
            <x v="16"/>
          </reference>
        </references>
      </pivotArea>
    </format>
    <format dxfId="3062">
      <pivotArea dataOnly="0" labelOnly="1" outline="0" fieldPosition="0">
        <references count="1">
          <reference field="4" count="1">
            <x v="15"/>
          </reference>
        </references>
      </pivotArea>
    </format>
    <format dxfId="3063">
      <pivotArea dataOnly="0" labelOnly="1" outline="0" fieldPosition="0">
        <references count="1">
          <reference field="4" count="1">
            <x v="20"/>
          </reference>
        </references>
      </pivotArea>
    </format>
    <format dxfId="3064">
      <pivotArea dataOnly="0" labelOnly="1" outline="0" fieldPosition="0">
        <references count="1">
          <reference field="4" count="1">
            <x v="21"/>
          </reference>
        </references>
      </pivotArea>
    </format>
    <format dxfId="3065">
      <pivotArea dataOnly="0" labelOnly="1" outline="0" fieldPosition="0">
        <references count="1">
          <reference field="4" count="1">
            <x v="22"/>
          </reference>
        </references>
      </pivotArea>
    </format>
    <format dxfId="3066">
      <pivotArea dataOnly="0" labelOnly="1" outline="0" fieldPosition="0">
        <references count="1">
          <reference field="4" count="1">
            <x v="23"/>
          </reference>
        </references>
      </pivotArea>
    </format>
    <format dxfId="3067">
      <pivotArea dataOnly="0" labelOnly="1" outline="0" fieldPosition="0">
        <references count="1">
          <reference field="4" count="1">
            <x v="24"/>
          </reference>
        </references>
      </pivotArea>
    </format>
    <format dxfId="3068">
      <pivotArea dataOnly="0" labelOnly="1" outline="0" fieldPosition="0">
        <references count="1">
          <reference field="4" count="1">
            <x v="25"/>
          </reference>
        </references>
      </pivotArea>
    </format>
    <format dxfId="3069">
      <pivotArea dataOnly="0" labelOnly="1" outline="0" fieldPosition="0">
        <references count="1">
          <reference field="4" count="1">
            <x v="26"/>
          </reference>
        </references>
      </pivotArea>
    </format>
    <format dxfId="3070">
      <pivotArea dataOnly="0" labelOnly="1" outline="0" fieldPosition="0">
        <references count="1">
          <reference field="4" count="39"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</reference>
        </references>
      </pivotArea>
    </format>
    <format dxfId="3071">
      <pivotArea dataOnly="0" labelOnly="1" outline="0" fieldPosition="0">
        <references count="2">
          <reference field="4" count="1" selected="0">
            <x v="122"/>
          </reference>
          <reference field="5" count="1">
            <x v="63"/>
          </reference>
        </references>
      </pivotArea>
    </format>
    <format dxfId="3072">
      <pivotArea dataOnly="0" labelOnly="1" outline="0" fieldPosition="0">
        <references count="2">
          <reference field="4" count="1" selected="0">
            <x v="123"/>
          </reference>
          <reference field="5" count="1">
            <x v="146"/>
          </reference>
        </references>
      </pivotArea>
    </format>
    <format dxfId="3073">
      <pivotArea dataOnly="0" labelOnly="1" outline="0" fieldPosition="0">
        <references count="2">
          <reference field="4" count="1" selected="0">
            <x v="124"/>
          </reference>
          <reference field="5" count="1">
            <x v="147"/>
          </reference>
        </references>
      </pivotArea>
    </format>
    <format dxfId="3074">
      <pivotArea dataOnly="0" labelOnly="1" outline="0" fieldPosition="0">
        <references count="2">
          <reference field="4" count="1" selected="0">
            <x v="125"/>
          </reference>
          <reference field="5" count="1">
            <x v="148"/>
          </reference>
        </references>
      </pivotArea>
    </format>
    <format dxfId="3075">
      <pivotArea dataOnly="0" labelOnly="1" outline="0" fieldPosition="0">
        <references count="2">
          <reference field="4" count="1" selected="0">
            <x v="126"/>
          </reference>
          <reference field="5" count="3">
            <x v="149"/>
            <x v="150"/>
            <x v="151"/>
          </reference>
        </references>
      </pivotArea>
    </format>
    <format dxfId="3076">
      <pivotArea dataOnly="0" labelOnly="1" outline="0" fieldPosition="0">
        <references count="2">
          <reference field="4" count="1" selected="0">
            <x v="127"/>
          </reference>
          <reference field="5" count="1">
            <x v="152"/>
          </reference>
        </references>
      </pivotArea>
    </format>
    <format dxfId="3077">
      <pivotArea dataOnly="0" labelOnly="1" outline="0" fieldPosition="0">
        <references count="2">
          <reference field="4" count="1" selected="0">
            <x v="128"/>
          </reference>
          <reference field="5" count="1">
            <x v="153"/>
          </reference>
        </references>
      </pivotArea>
    </format>
    <format dxfId="3078">
      <pivotArea dataOnly="0" labelOnly="1" outline="0" fieldPosition="0">
        <references count="2">
          <reference field="4" count="1" selected="0">
            <x v="129"/>
          </reference>
          <reference field="5" count="1">
            <x v="154"/>
          </reference>
        </references>
      </pivotArea>
    </format>
    <format dxfId="3079">
      <pivotArea dataOnly="0" labelOnly="1" outline="0" fieldPosition="0">
        <references count="2">
          <reference field="4" count="1" selected="0">
            <x v="130"/>
          </reference>
          <reference field="5" count="1">
            <x v="155"/>
          </reference>
        </references>
      </pivotArea>
    </format>
    <format dxfId="3080">
      <pivotArea dataOnly="0" labelOnly="1" outline="0" fieldPosition="0">
        <references count="2">
          <reference field="4" count="1" selected="0">
            <x v="131"/>
          </reference>
          <reference field="5" count="1">
            <x v="156"/>
          </reference>
        </references>
      </pivotArea>
    </format>
    <format dxfId="3081">
      <pivotArea dataOnly="0" labelOnly="1" outline="0" fieldPosition="0">
        <references count="2">
          <reference field="4" count="1" selected="0">
            <x v="132"/>
          </reference>
          <reference field="5" count="1">
            <x v="157"/>
          </reference>
        </references>
      </pivotArea>
    </format>
    <format dxfId="3082">
      <pivotArea dataOnly="0" labelOnly="1" outline="0" fieldPosition="0">
        <references count="2">
          <reference field="4" count="1" selected="0">
            <x v="133"/>
          </reference>
          <reference field="5" count="1">
            <x v="158"/>
          </reference>
        </references>
      </pivotArea>
    </format>
    <format dxfId="3083">
      <pivotArea dataOnly="0" labelOnly="1" outline="0" fieldPosition="0">
        <references count="2">
          <reference field="4" count="1" selected="0">
            <x v="134"/>
          </reference>
          <reference field="5" count="1">
            <x v="97"/>
          </reference>
        </references>
      </pivotArea>
    </format>
    <format dxfId="3084">
      <pivotArea dataOnly="0" labelOnly="1" outline="0" fieldPosition="0">
        <references count="2">
          <reference field="4" count="1" selected="0">
            <x v="135"/>
          </reference>
          <reference field="5" count="1">
            <x v="15"/>
          </reference>
        </references>
      </pivotArea>
    </format>
    <format dxfId="3085">
      <pivotArea dataOnly="0" labelOnly="1" outline="0" fieldPosition="0">
        <references count="2">
          <reference field="4" count="1" selected="0">
            <x v="136"/>
          </reference>
          <reference field="5" count="1">
            <x v="159"/>
          </reference>
        </references>
      </pivotArea>
    </format>
    <format dxfId="3086">
      <pivotArea dataOnly="0" labelOnly="1" outline="0" fieldPosition="0">
        <references count="2">
          <reference field="4" count="1" selected="0">
            <x v="137"/>
          </reference>
          <reference field="5" count="1">
            <x v="162"/>
          </reference>
        </references>
      </pivotArea>
    </format>
    <format dxfId="3087">
      <pivotArea dataOnly="0" labelOnly="1" outline="0" fieldPosition="0">
        <references count="2">
          <reference field="4" count="1" selected="0">
            <x v="138"/>
          </reference>
          <reference field="5" count="1">
            <x v="163"/>
          </reference>
        </references>
      </pivotArea>
    </format>
    <format dxfId="3088">
      <pivotArea dataOnly="0" labelOnly="1" outline="0" fieldPosition="0">
        <references count="2">
          <reference field="4" count="1" selected="0">
            <x v="139"/>
          </reference>
          <reference field="5" count="1">
            <x v="164"/>
          </reference>
        </references>
      </pivotArea>
    </format>
    <format dxfId="3089">
      <pivotArea dataOnly="0" labelOnly="1" outline="0" fieldPosition="0">
        <references count="2">
          <reference field="4" count="1" selected="0">
            <x v="140"/>
          </reference>
          <reference field="5" count="1">
            <x v="165"/>
          </reference>
        </references>
      </pivotArea>
    </format>
    <format dxfId="3090">
      <pivotArea dataOnly="0" labelOnly="1" outline="0" fieldPosition="0">
        <references count="2">
          <reference field="4" count="1" selected="0">
            <x v="141"/>
          </reference>
          <reference field="5" count="1">
            <x v="166"/>
          </reference>
        </references>
      </pivotArea>
    </format>
    <format dxfId="3091">
      <pivotArea dataOnly="0" labelOnly="1" outline="0" fieldPosition="0">
        <references count="2">
          <reference field="4" count="1" selected="0">
            <x v="142"/>
          </reference>
          <reference field="5" count="1">
            <x v="167"/>
          </reference>
        </references>
      </pivotArea>
    </format>
    <format dxfId="3092">
      <pivotArea dataOnly="0" labelOnly="1" outline="0" fieldPosition="0">
        <references count="2">
          <reference field="4" count="1" selected="0">
            <x v="143"/>
          </reference>
          <reference field="5" count="1">
            <x v="168"/>
          </reference>
        </references>
      </pivotArea>
    </format>
    <format dxfId="3093">
      <pivotArea dataOnly="0" labelOnly="1" outline="0" fieldPosition="0">
        <references count="2">
          <reference field="4" count="1" selected="0">
            <x v="144"/>
          </reference>
          <reference field="5" count="1">
            <x v="169"/>
          </reference>
        </references>
      </pivotArea>
    </format>
    <format dxfId="3094">
      <pivotArea dataOnly="0" labelOnly="1" outline="0" fieldPosition="0">
        <references count="2">
          <reference field="4" count="1" selected="0">
            <x v="145"/>
          </reference>
          <reference field="5" count="1">
            <x v="170"/>
          </reference>
        </references>
      </pivotArea>
    </format>
    <format dxfId="3095">
      <pivotArea dataOnly="0" labelOnly="1" outline="0" fieldPosition="0">
        <references count="2">
          <reference field="4" count="1" selected="0">
            <x v="146"/>
          </reference>
          <reference field="5" count="1">
            <x v="171"/>
          </reference>
        </references>
      </pivotArea>
    </format>
    <format dxfId="3096">
      <pivotArea dataOnly="0" labelOnly="1" outline="0" fieldPosition="0">
        <references count="2">
          <reference field="4" count="1" selected="0">
            <x v="147"/>
          </reference>
          <reference field="5" count="1">
            <x v="172"/>
          </reference>
        </references>
      </pivotArea>
    </format>
    <format dxfId="3097">
      <pivotArea dataOnly="0" labelOnly="1" outline="0" fieldPosition="0">
        <references count="2">
          <reference field="4" count="1" selected="0">
            <x v="148"/>
          </reference>
          <reference field="5" count="1">
            <x v="173"/>
          </reference>
        </references>
      </pivotArea>
    </format>
    <format dxfId="3098">
      <pivotArea dataOnly="0" labelOnly="1" outline="0" fieldPosition="0">
        <references count="2">
          <reference field="4" count="1" selected="0">
            <x v="149"/>
          </reference>
          <reference field="5" count="1">
            <x v="174"/>
          </reference>
        </references>
      </pivotArea>
    </format>
    <format dxfId="3099">
      <pivotArea dataOnly="0" labelOnly="1" outline="0" fieldPosition="0">
        <references count="2">
          <reference field="4" count="1" selected="0">
            <x v="150"/>
          </reference>
          <reference field="5" count="1">
            <x v="175"/>
          </reference>
        </references>
      </pivotArea>
    </format>
    <format dxfId="3100">
      <pivotArea dataOnly="0" labelOnly="1" outline="0" fieldPosition="0">
        <references count="2">
          <reference field="4" count="1" selected="0">
            <x v="151"/>
          </reference>
          <reference field="5" count="1">
            <x v="176"/>
          </reference>
        </references>
      </pivotArea>
    </format>
    <format dxfId="3101">
      <pivotArea dataOnly="0" labelOnly="1" outline="0" fieldPosition="0">
        <references count="2">
          <reference field="4" count="1" selected="0">
            <x v="152"/>
          </reference>
          <reference field="5" count="1">
            <x v="177"/>
          </reference>
        </references>
      </pivotArea>
    </format>
    <format dxfId="3102">
      <pivotArea dataOnly="0" labelOnly="1" outline="0" fieldPosition="0">
        <references count="2">
          <reference field="4" count="1" selected="0">
            <x v="153"/>
          </reference>
          <reference field="5" count="1">
            <x v="178"/>
          </reference>
        </references>
      </pivotArea>
    </format>
    <format dxfId="3103">
      <pivotArea dataOnly="0" labelOnly="1" outline="0" fieldPosition="0">
        <references count="2">
          <reference field="4" count="1" selected="0">
            <x v="154"/>
          </reference>
          <reference field="5" count="1">
            <x v="179"/>
          </reference>
        </references>
      </pivotArea>
    </format>
    <format dxfId="3104">
      <pivotArea dataOnly="0" labelOnly="1" outline="0" fieldPosition="0">
        <references count="2">
          <reference field="4" count="1" selected="0">
            <x v="155"/>
          </reference>
          <reference field="5" count="1">
            <x v="180"/>
          </reference>
        </references>
      </pivotArea>
    </format>
    <format dxfId="3105">
      <pivotArea dataOnly="0" labelOnly="1" outline="0" fieldPosition="0">
        <references count="2">
          <reference field="4" count="1" selected="0">
            <x v="156"/>
          </reference>
          <reference field="5" count="1">
            <x v="181"/>
          </reference>
        </references>
      </pivotArea>
    </format>
    <format dxfId="3106">
      <pivotArea dataOnly="0" labelOnly="1" outline="0" fieldPosition="0">
        <references count="2">
          <reference field="4" count="1" selected="0">
            <x v="157"/>
          </reference>
          <reference field="5" count="1">
            <x v="182"/>
          </reference>
        </references>
      </pivotArea>
    </format>
    <format dxfId="3107">
      <pivotArea dataOnly="0" labelOnly="1" outline="0" fieldPosition="0">
        <references count="2">
          <reference field="4" count="1" selected="0">
            <x v="158"/>
          </reference>
          <reference field="5" count="1">
            <x v="183"/>
          </reference>
        </references>
      </pivotArea>
    </format>
    <format dxfId="3108">
      <pivotArea dataOnly="0" labelOnly="1" outline="0" fieldPosition="0">
        <references count="2">
          <reference field="4" count="1" selected="0">
            <x v="159"/>
          </reference>
          <reference field="5" count="1">
            <x v="145"/>
          </reference>
        </references>
      </pivotArea>
    </format>
    <format dxfId="3109">
      <pivotArea dataOnly="0" labelOnly="1" outline="0" fieldPosition="0">
        <references count="2">
          <reference field="4" count="1" selected="0">
            <x v="160"/>
          </reference>
          <reference field="5" count="1">
            <x v="184"/>
          </reference>
        </references>
      </pivotArea>
    </format>
    <format dxfId="3110">
      <pivotArea dataOnly="0" labelOnly="1" outline="0" fieldPosition="0">
        <references count="3">
          <reference field="2" count="1">
            <x v="9"/>
          </reference>
          <reference field="4" count="1" selected="0">
            <x v="122"/>
          </reference>
          <reference field="5" count="1" selected="0">
            <x v="63"/>
          </reference>
        </references>
      </pivotArea>
    </format>
    <format dxfId="3111">
      <pivotArea dataOnly="0" labelOnly="1" outline="0" fieldPosition="0">
        <references count="3">
          <reference field="2" count="1">
            <x v="11"/>
          </reference>
          <reference field="4" count="1" selected="0">
            <x v="123"/>
          </reference>
          <reference field="5" count="1" selected="0">
            <x v="146"/>
          </reference>
        </references>
      </pivotArea>
    </format>
    <format dxfId="3112">
      <pivotArea dataOnly="0" labelOnly="1" outline="0" fieldPosition="0">
        <references count="3">
          <reference field="2" count="1">
            <x v="13"/>
          </reference>
          <reference field="4" count="1" selected="0">
            <x v="124"/>
          </reference>
          <reference field="5" count="1" selected="0">
            <x v="147"/>
          </reference>
        </references>
      </pivotArea>
    </format>
    <format dxfId="3113">
      <pivotArea dataOnly="0" labelOnly="1" outline="0" fieldPosition="0">
        <references count="3">
          <reference field="2" count="1">
            <x v="14"/>
          </reference>
          <reference field="4" count="1" selected="0">
            <x v="130"/>
          </reference>
          <reference field="5" count="1" selected="0">
            <x v="155"/>
          </reference>
        </references>
      </pivotArea>
    </format>
    <format dxfId="3114">
      <pivotArea dataOnly="0" labelOnly="1" outline="0" fieldPosition="0">
        <references count="3">
          <reference field="2" count="1">
            <x v="2"/>
          </reference>
          <reference field="4" count="1" selected="0">
            <x v="131"/>
          </reference>
          <reference field="5" count="1" selected="0">
            <x v="156"/>
          </reference>
        </references>
      </pivotArea>
    </format>
    <format dxfId="3115">
      <pivotArea dataOnly="0" labelOnly="1" outline="0" fieldPosition="0">
        <references count="3">
          <reference field="2" count="1">
            <x v="3"/>
          </reference>
          <reference field="4" count="1" selected="0">
            <x v="132"/>
          </reference>
          <reference field="5" count="1" selected="0">
            <x v="157"/>
          </reference>
        </references>
      </pivotArea>
    </format>
    <format dxfId="3116">
      <pivotArea dataOnly="0" labelOnly="1" outline="0" fieldPosition="0">
        <references count="3">
          <reference field="2" count="1">
            <x v="4"/>
          </reference>
          <reference field="4" count="1" selected="0">
            <x v="136"/>
          </reference>
          <reference field="5" count="1" selected="0">
            <x v="159"/>
          </reference>
        </references>
      </pivotArea>
    </format>
    <format dxfId="3117">
      <pivotArea dataOnly="0" labelOnly="1" outline="0" fieldPosition="0">
        <references count="3">
          <reference field="2" count="1">
            <x v="16"/>
          </reference>
          <reference field="4" count="1" selected="0">
            <x v="137"/>
          </reference>
          <reference field="5" count="1" selected="0">
            <x v="162"/>
          </reference>
        </references>
      </pivotArea>
    </format>
    <format dxfId="3118">
      <pivotArea dataOnly="0" labelOnly="1" outline="0" fieldPosition="0">
        <references count="3">
          <reference field="2" count="1">
            <x v="6"/>
          </reference>
          <reference field="4" count="1" selected="0">
            <x v="159"/>
          </reference>
          <reference field="5" count="1" selected="0">
            <x v="145"/>
          </reference>
        </references>
      </pivotArea>
    </format>
    <format dxfId="3119">
      <pivotArea dataOnly="0" labelOnly="1" outline="0" fieldPosition="0">
        <references count="3">
          <reference field="2" count="1">
            <x v="7"/>
          </reference>
          <reference field="4" count="1" selected="0">
            <x v="160"/>
          </reference>
          <reference field="5" count="1" selected="0">
            <x v="184"/>
          </reference>
        </references>
      </pivotArea>
    </format>
    <format dxfId="3120">
      <pivotArea dataOnly="0" labelOnly="1" outline="0" fieldPosition="0">
        <references count="1">
          <reference field="4" count="39"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</reference>
        </references>
      </pivotArea>
    </format>
    <format dxfId="3121">
      <pivotArea dataOnly="0" labelOnly="1" outline="0" fieldPosition="0">
        <references count="2">
          <reference field="4" count="1" selected="0">
            <x v="122"/>
          </reference>
          <reference field="5" count="1">
            <x v="63"/>
          </reference>
        </references>
      </pivotArea>
    </format>
    <format dxfId="3122">
      <pivotArea dataOnly="0" labelOnly="1" outline="0" fieldPosition="0">
        <references count="2">
          <reference field="4" count="1" selected="0">
            <x v="123"/>
          </reference>
          <reference field="5" count="1">
            <x v="146"/>
          </reference>
        </references>
      </pivotArea>
    </format>
    <format dxfId="3123">
      <pivotArea dataOnly="0" labelOnly="1" outline="0" fieldPosition="0">
        <references count="2">
          <reference field="4" count="1" selected="0">
            <x v="124"/>
          </reference>
          <reference field="5" count="1">
            <x v="147"/>
          </reference>
        </references>
      </pivotArea>
    </format>
    <format dxfId="3124">
      <pivotArea dataOnly="0" labelOnly="1" outline="0" fieldPosition="0">
        <references count="2">
          <reference field="4" count="1" selected="0">
            <x v="125"/>
          </reference>
          <reference field="5" count="1">
            <x v="148"/>
          </reference>
        </references>
      </pivotArea>
    </format>
    <format dxfId="3125">
      <pivotArea dataOnly="0" labelOnly="1" outline="0" fieldPosition="0">
        <references count="2">
          <reference field="4" count="1" selected="0">
            <x v="126"/>
          </reference>
          <reference field="5" count="3">
            <x v="149"/>
            <x v="150"/>
            <x v="151"/>
          </reference>
        </references>
      </pivotArea>
    </format>
    <format dxfId="3126">
      <pivotArea dataOnly="0" labelOnly="1" outline="0" fieldPosition="0">
        <references count="2">
          <reference field="4" count="1" selected="0">
            <x v="127"/>
          </reference>
          <reference field="5" count="1">
            <x v="152"/>
          </reference>
        </references>
      </pivotArea>
    </format>
    <format dxfId="3127">
      <pivotArea dataOnly="0" labelOnly="1" outline="0" fieldPosition="0">
        <references count="2">
          <reference field="4" count="1" selected="0">
            <x v="128"/>
          </reference>
          <reference field="5" count="1">
            <x v="153"/>
          </reference>
        </references>
      </pivotArea>
    </format>
    <format dxfId="3128">
      <pivotArea dataOnly="0" labelOnly="1" outline="0" fieldPosition="0">
        <references count="2">
          <reference field="4" count="1" selected="0">
            <x v="129"/>
          </reference>
          <reference field="5" count="1">
            <x v="154"/>
          </reference>
        </references>
      </pivotArea>
    </format>
    <format dxfId="3129">
      <pivotArea dataOnly="0" labelOnly="1" outline="0" fieldPosition="0">
        <references count="2">
          <reference field="4" count="1" selected="0">
            <x v="130"/>
          </reference>
          <reference field="5" count="1">
            <x v="155"/>
          </reference>
        </references>
      </pivotArea>
    </format>
    <format dxfId="3130">
      <pivotArea dataOnly="0" labelOnly="1" outline="0" fieldPosition="0">
        <references count="2">
          <reference field="4" count="1" selected="0">
            <x v="131"/>
          </reference>
          <reference field="5" count="1">
            <x v="156"/>
          </reference>
        </references>
      </pivotArea>
    </format>
    <format dxfId="3131">
      <pivotArea dataOnly="0" labelOnly="1" outline="0" fieldPosition="0">
        <references count="2">
          <reference field="4" count="1" selected="0">
            <x v="132"/>
          </reference>
          <reference field="5" count="1">
            <x v="157"/>
          </reference>
        </references>
      </pivotArea>
    </format>
    <format dxfId="3132">
      <pivotArea dataOnly="0" labelOnly="1" outline="0" fieldPosition="0">
        <references count="2">
          <reference field="4" count="1" selected="0">
            <x v="133"/>
          </reference>
          <reference field="5" count="1">
            <x v="158"/>
          </reference>
        </references>
      </pivotArea>
    </format>
    <format dxfId="3133">
      <pivotArea dataOnly="0" labelOnly="1" outline="0" fieldPosition="0">
        <references count="2">
          <reference field="4" count="1" selected="0">
            <x v="134"/>
          </reference>
          <reference field="5" count="1">
            <x v="97"/>
          </reference>
        </references>
      </pivotArea>
    </format>
    <format dxfId="3134">
      <pivotArea dataOnly="0" labelOnly="1" outline="0" fieldPosition="0">
        <references count="2">
          <reference field="4" count="1" selected="0">
            <x v="135"/>
          </reference>
          <reference field="5" count="1">
            <x v="15"/>
          </reference>
        </references>
      </pivotArea>
    </format>
    <format dxfId="3135">
      <pivotArea dataOnly="0" labelOnly="1" outline="0" fieldPosition="0">
        <references count="2">
          <reference field="4" count="1" selected="0">
            <x v="136"/>
          </reference>
          <reference field="5" count="1">
            <x v="159"/>
          </reference>
        </references>
      </pivotArea>
    </format>
    <format dxfId="3136">
      <pivotArea dataOnly="0" labelOnly="1" outline="0" fieldPosition="0">
        <references count="2">
          <reference field="4" count="1" selected="0">
            <x v="137"/>
          </reference>
          <reference field="5" count="1">
            <x v="162"/>
          </reference>
        </references>
      </pivotArea>
    </format>
    <format dxfId="3137">
      <pivotArea dataOnly="0" labelOnly="1" outline="0" fieldPosition="0">
        <references count="2">
          <reference field="4" count="1" selected="0">
            <x v="138"/>
          </reference>
          <reference field="5" count="1">
            <x v="163"/>
          </reference>
        </references>
      </pivotArea>
    </format>
    <format dxfId="3138">
      <pivotArea dataOnly="0" labelOnly="1" outline="0" fieldPosition="0">
        <references count="2">
          <reference field="4" count="1" selected="0">
            <x v="139"/>
          </reference>
          <reference field="5" count="1">
            <x v="164"/>
          </reference>
        </references>
      </pivotArea>
    </format>
    <format dxfId="3139">
      <pivotArea dataOnly="0" labelOnly="1" outline="0" fieldPosition="0">
        <references count="2">
          <reference field="4" count="1" selected="0">
            <x v="140"/>
          </reference>
          <reference field="5" count="1">
            <x v="165"/>
          </reference>
        </references>
      </pivotArea>
    </format>
    <format dxfId="3140">
      <pivotArea dataOnly="0" labelOnly="1" outline="0" fieldPosition="0">
        <references count="2">
          <reference field="4" count="1" selected="0">
            <x v="141"/>
          </reference>
          <reference field="5" count="1">
            <x v="166"/>
          </reference>
        </references>
      </pivotArea>
    </format>
    <format dxfId="3141">
      <pivotArea dataOnly="0" labelOnly="1" outline="0" fieldPosition="0">
        <references count="2">
          <reference field="4" count="1" selected="0">
            <x v="142"/>
          </reference>
          <reference field="5" count="1">
            <x v="167"/>
          </reference>
        </references>
      </pivotArea>
    </format>
    <format dxfId="3142">
      <pivotArea dataOnly="0" labelOnly="1" outline="0" fieldPosition="0">
        <references count="2">
          <reference field="4" count="1" selected="0">
            <x v="143"/>
          </reference>
          <reference field="5" count="1">
            <x v="168"/>
          </reference>
        </references>
      </pivotArea>
    </format>
    <format dxfId="3143">
      <pivotArea dataOnly="0" labelOnly="1" outline="0" fieldPosition="0">
        <references count="2">
          <reference field="4" count="1" selected="0">
            <x v="144"/>
          </reference>
          <reference field="5" count="1">
            <x v="169"/>
          </reference>
        </references>
      </pivotArea>
    </format>
    <format dxfId="3144">
      <pivotArea dataOnly="0" labelOnly="1" outline="0" fieldPosition="0">
        <references count="2">
          <reference field="4" count="1" selected="0">
            <x v="145"/>
          </reference>
          <reference field="5" count="1">
            <x v="170"/>
          </reference>
        </references>
      </pivotArea>
    </format>
    <format dxfId="3145">
      <pivotArea dataOnly="0" labelOnly="1" outline="0" fieldPosition="0">
        <references count="2">
          <reference field="4" count="1" selected="0">
            <x v="146"/>
          </reference>
          <reference field="5" count="1">
            <x v="171"/>
          </reference>
        </references>
      </pivotArea>
    </format>
    <format dxfId="3146">
      <pivotArea dataOnly="0" labelOnly="1" outline="0" fieldPosition="0">
        <references count="2">
          <reference field="4" count="1" selected="0">
            <x v="147"/>
          </reference>
          <reference field="5" count="1">
            <x v="172"/>
          </reference>
        </references>
      </pivotArea>
    </format>
    <format dxfId="3147">
      <pivotArea dataOnly="0" labelOnly="1" outline="0" fieldPosition="0">
        <references count="2">
          <reference field="4" count="1" selected="0">
            <x v="148"/>
          </reference>
          <reference field="5" count="1">
            <x v="173"/>
          </reference>
        </references>
      </pivotArea>
    </format>
    <format dxfId="3148">
      <pivotArea dataOnly="0" labelOnly="1" outline="0" fieldPosition="0">
        <references count="2">
          <reference field="4" count="1" selected="0">
            <x v="149"/>
          </reference>
          <reference field="5" count="1">
            <x v="174"/>
          </reference>
        </references>
      </pivotArea>
    </format>
    <format dxfId="3149">
      <pivotArea dataOnly="0" labelOnly="1" outline="0" fieldPosition="0">
        <references count="2">
          <reference field="4" count="1" selected="0">
            <x v="150"/>
          </reference>
          <reference field="5" count="1">
            <x v="175"/>
          </reference>
        </references>
      </pivotArea>
    </format>
    <format dxfId="3150">
      <pivotArea dataOnly="0" labelOnly="1" outline="0" fieldPosition="0">
        <references count="2">
          <reference field="4" count="1" selected="0">
            <x v="151"/>
          </reference>
          <reference field="5" count="1">
            <x v="176"/>
          </reference>
        </references>
      </pivotArea>
    </format>
    <format dxfId="3151">
      <pivotArea dataOnly="0" labelOnly="1" outline="0" fieldPosition="0">
        <references count="2">
          <reference field="4" count="1" selected="0">
            <x v="152"/>
          </reference>
          <reference field="5" count="1">
            <x v="177"/>
          </reference>
        </references>
      </pivotArea>
    </format>
    <format dxfId="3152">
      <pivotArea dataOnly="0" labelOnly="1" outline="0" fieldPosition="0">
        <references count="2">
          <reference field="4" count="1" selected="0">
            <x v="153"/>
          </reference>
          <reference field="5" count="1">
            <x v="178"/>
          </reference>
        </references>
      </pivotArea>
    </format>
    <format dxfId="3153">
      <pivotArea dataOnly="0" labelOnly="1" outline="0" fieldPosition="0">
        <references count="2">
          <reference field="4" count="1" selected="0">
            <x v="154"/>
          </reference>
          <reference field="5" count="1">
            <x v="179"/>
          </reference>
        </references>
      </pivotArea>
    </format>
    <format dxfId="3154">
      <pivotArea dataOnly="0" labelOnly="1" outline="0" fieldPosition="0">
        <references count="2">
          <reference field="4" count="1" selected="0">
            <x v="155"/>
          </reference>
          <reference field="5" count="1">
            <x v="180"/>
          </reference>
        </references>
      </pivotArea>
    </format>
    <format dxfId="3155">
      <pivotArea dataOnly="0" labelOnly="1" outline="0" fieldPosition="0">
        <references count="2">
          <reference field="4" count="1" selected="0">
            <x v="156"/>
          </reference>
          <reference field="5" count="1">
            <x v="181"/>
          </reference>
        </references>
      </pivotArea>
    </format>
    <format dxfId="3156">
      <pivotArea dataOnly="0" labelOnly="1" outline="0" fieldPosition="0">
        <references count="2">
          <reference field="4" count="1" selected="0">
            <x v="157"/>
          </reference>
          <reference field="5" count="1">
            <x v="182"/>
          </reference>
        </references>
      </pivotArea>
    </format>
    <format dxfId="3157">
      <pivotArea dataOnly="0" labelOnly="1" outline="0" fieldPosition="0">
        <references count="2">
          <reference field="4" count="1" selected="0">
            <x v="158"/>
          </reference>
          <reference field="5" count="1">
            <x v="183"/>
          </reference>
        </references>
      </pivotArea>
    </format>
    <format dxfId="3158">
      <pivotArea dataOnly="0" labelOnly="1" outline="0" fieldPosition="0">
        <references count="2">
          <reference field="4" count="1" selected="0">
            <x v="159"/>
          </reference>
          <reference field="5" count="1">
            <x v="145"/>
          </reference>
        </references>
      </pivotArea>
    </format>
    <format dxfId="3159">
      <pivotArea dataOnly="0" labelOnly="1" outline="0" fieldPosition="0">
        <references count="2">
          <reference field="4" count="1" selected="0">
            <x v="160"/>
          </reference>
          <reference field="5" count="1">
            <x v="184"/>
          </reference>
        </references>
      </pivotArea>
    </format>
    <format dxfId="3160">
      <pivotArea dataOnly="0" labelOnly="1" outline="0" fieldPosition="0">
        <references count="3">
          <reference field="2" count="1">
            <x v="9"/>
          </reference>
          <reference field="4" count="1" selected="0">
            <x v="122"/>
          </reference>
          <reference field="5" count="1" selected="0">
            <x v="63"/>
          </reference>
        </references>
      </pivotArea>
    </format>
    <format dxfId="3161">
      <pivotArea dataOnly="0" labelOnly="1" outline="0" fieldPosition="0">
        <references count="3">
          <reference field="2" count="1">
            <x v="11"/>
          </reference>
          <reference field="4" count="1" selected="0">
            <x v="123"/>
          </reference>
          <reference field="5" count="1" selected="0">
            <x v="146"/>
          </reference>
        </references>
      </pivotArea>
    </format>
    <format dxfId="3162">
      <pivotArea dataOnly="0" labelOnly="1" outline="0" fieldPosition="0">
        <references count="3">
          <reference field="2" count="1">
            <x v="13"/>
          </reference>
          <reference field="4" count="1" selected="0">
            <x v="124"/>
          </reference>
          <reference field="5" count="1" selected="0">
            <x v="147"/>
          </reference>
        </references>
      </pivotArea>
    </format>
    <format dxfId="3163">
      <pivotArea dataOnly="0" labelOnly="1" outline="0" fieldPosition="0">
        <references count="3">
          <reference field="2" count="1">
            <x v="14"/>
          </reference>
          <reference field="4" count="1" selected="0">
            <x v="130"/>
          </reference>
          <reference field="5" count="1" selected="0">
            <x v="155"/>
          </reference>
        </references>
      </pivotArea>
    </format>
    <format dxfId="3164">
      <pivotArea dataOnly="0" labelOnly="1" outline="0" fieldPosition="0">
        <references count="3">
          <reference field="2" count="1">
            <x v="2"/>
          </reference>
          <reference field="4" count="1" selected="0">
            <x v="131"/>
          </reference>
          <reference field="5" count="1" selected="0">
            <x v="156"/>
          </reference>
        </references>
      </pivotArea>
    </format>
    <format dxfId="3165">
      <pivotArea dataOnly="0" labelOnly="1" outline="0" fieldPosition="0">
        <references count="3">
          <reference field="2" count="1">
            <x v="3"/>
          </reference>
          <reference field="4" count="1" selected="0">
            <x v="132"/>
          </reference>
          <reference field="5" count="1" selected="0">
            <x v="157"/>
          </reference>
        </references>
      </pivotArea>
    </format>
    <format dxfId="3166">
      <pivotArea dataOnly="0" labelOnly="1" outline="0" fieldPosition="0">
        <references count="3">
          <reference field="2" count="1">
            <x v="4"/>
          </reference>
          <reference field="4" count="1" selected="0">
            <x v="136"/>
          </reference>
          <reference field="5" count="1" selected="0">
            <x v="159"/>
          </reference>
        </references>
      </pivotArea>
    </format>
    <format dxfId="3167">
      <pivotArea dataOnly="0" labelOnly="1" outline="0" fieldPosition="0">
        <references count="3">
          <reference field="2" count="1">
            <x v="16"/>
          </reference>
          <reference field="4" count="1" selected="0">
            <x v="137"/>
          </reference>
          <reference field="5" count="1" selected="0">
            <x v="162"/>
          </reference>
        </references>
      </pivotArea>
    </format>
    <format dxfId="3168">
      <pivotArea dataOnly="0" labelOnly="1" outline="0" fieldPosition="0">
        <references count="3">
          <reference field="2" count="1">
            <x v="6"/>
          </reference>
          <reference field="4" count="1" selected="0">
            <x v="159"/>
          </reference>
          <reference field="5" count="1" selected="0">
            <x v="145"/>
          </reference>
        </references>
      </pivotArea>
    </format>
    <format dxfId="3169">
      <pivotArea dataOnly="0" labelOnly="1" outline="0" fieldPosition="0">
        <references count="3">
          <reference field="2" count="1">
            <x v="7"/>
          </reference>
          <reference field="4" count="1" selected="0">
            <x v="160"/>
          </reference>
          <reference field="5" count="1" selected="0">
            <x v="184"/>
          </reference>
        </references>
      </pivotArea>
    </format>
    <format dxfId="3170">
      <pivotArea dataOnly="0" labelOnly="1" outline="0" fieldPosition="0">
        <references count="1">
          <reference field="4" count="1">
            <x v="126"/>
          </reference>
        </references>
      </pivotArea>
    </format>
    <format dxfId="3171">
      <pivotArea dataOnly="0" labelOnly="1" outline="0" fieldPosition="0">
        <references count="1">
          <reference field="4" count="1">
            <x v="119"/>
          </reference>
        </references>
      </pivotArea>
    </format>
    <format dxfId="3172">
      <pivotArea dataOnly="0" labelOnly="1" outline="0" fieldPosition="0">
        <references count="1">
          <reference field="4" count="1">
            <x v="120"/>
          </reference>
        </references>
      </pivotArea>
    </format>
    <format dxfId="3173">
      <pivotArea dataOnly="0" labelOnly="1" outline="0" fieldPosition="0">
        <references count="1">
          <reference field="4" count="1">
            <x v="118"/>
          </reference>
        </references>
      </pivotArea>
    </format>
    <format dxfId="3174">
      <pivotArea dataOnly="0" labelOnly="1" outline="0" fieldPosition="0">
        <references count="1">
          <reference field="4" count="1">
            <x v="117"/>
          </reference>
        </references>
      </pivotArea>
    </format>
    <format dxfId="3175">
      <pivotArea dataOnly="0" labelOnly="1" outline="0" fieldPosition="0">
        <references count="1">
          <reference field="4" count="1">
            <x v="116"/>
          </reference>
        </references>
      </pivotArea>
    </format>
    <format dxfId="3176">
      <pivotArea dataOnly="0" labelOnly="1" outline="0" fieldPosition="0">
        <references count="1">
          <reference field="4" count="1">
            <x v="109"/>
          </reference>
        </references>
      </pivotArea>
    </format>
    <format dxfId="3177">
      <pivotArea dataOnly="0" labelOnly="1" outline="0" fieldPosition="0">
        <references count="1">
          <reference field="4" count="1">
            <x v="110"/>
          </reference>
        </references>
      </pivotArea>
    </format>
    <format dxfId="3178">
      <pivotArea dataOnly="0" labelOnly="1" outline="0" fieldPosition="0">
        <references count="1">
          <reference field="4" count="1">
            <x v="111"/>
          </reference>
        </references>
      </pivotArea>
    </format>
    <format dxfId="3179">
      <pivotArea dataOnly="0" labelOnly="1" outline="0" fieldPosition="0">
        <references count="1">
          <reference field="4" count="1">
            <x v="112"/>
          </reference>
        </references>
      </pivotArea>
    </format>
    <format dxfId="3180">
      <pivotArea dataOnly="0" labelOnly="1" outline="0" fieldPosition="0">
        <references count="1">
          <reference field="4" count="1">
            <x v="113"/>
          </reference>
        </references>
      </pivotArea>
    </format>
    <format dxfId="3181">
      <pivotArea dataOnly="0" labelOnly="1" outline="0" fieldPosition="0">
        <references count="1">
          <reference field="4" count="1">
            <x v="114"/>
          </reference>
        </references>
      </pivotArea>
    </format>
    <format dxfId="3182">
      <pivotArea dataOnly="0" labelOnly="1" outline="0" fieldPosition="0">
        <references count="1">
          <reference field="4" count="1">
            <x v="99"/>
          </reference>
        </references>
      </pivotArea>
    </format>
    <format dxfId="3183">
      <pivotArea dataOnly="0" labelOnly="1" outline="0" fieldPosition="0">
        <references count="1">
          <reference field="4" count="1">
            <x v="97"/>
          </reference>
        </references>
      </pivotArea>
    </format>
    <format dxfId="3184">
      <pivotArea dataOnly="0" labelOnly="1" outline="0" fieldPosition="0">
        <references count="1">
          <reference field="4" count="1">
            <x v="96"/>
          </reference>
        </references>
      </pivotArea>
    </format>
    <format dxfId="3185">
      <pivotArea dataOnly="0" labelOnly="1" outline="0" fieldPosition="0">
        <references count="1">
          <reference field="4" count="1">
            <x v="95"/>
          </reference>
        </references>
      </pivotArea>
    </format>
    <format dxfId="3186">
      <pivotArea dataOnly="0" labelOnly="1" outline="0" fieldPosition="0">
        <references count="1">
          <reference field="4" count="1">
            <x v="94"/>
          </reference>
        </references>
      </pivotArea>
    </format>
    <format dxfId="3187">
      <pivotArea dataOnly="0" labelOnly="1" outline="0" fieldPosition="0">
        <references count="1">
          <reference field="4" count="1">
            <x v="93"/>
          </reference>
        </references>
      </pivotArea>
    </format>
    <format dxfId="3188">
      <pivotArea dataOnly="0" labelOnly="1" outline="0" fieldPosition="0">
        <references count="1">
          <reference field="4" count="1">
            <x v="90"/>
          </reference>
        </references>
      </pivotArea>
    </format>
    <format dxfId="3189">
      <pivotArea dataOnly="0" labelOnly="1" outline="0" fieldPosition="0">
        <references count="1">
          <reference field="4" count="1">
            <x v="91"/>
          </reference>
        </references>
      </pivotArea>
    </format>
    <format dxfId="3190">
      <pivotArea dataOnly="0" labelOnly="1" outline="0" fieldPosition="0">
        <references count="1">
          <reference field="4" count="6">
            <x v="83"/>
            <x v="84"/>
            <x v="85"/>
            <x v="86"/>
            <x v="87"/>
            <x v="88"/>
          </reference>
        </references>
      </pivotArea>
    </format>
    <format dxfId="3191">
      <pivotArea dataOnly="0" labelOnly="1" outline="0" fieldPosition="0">
        <references count="1">
          <reference field="4" count="5">
            <x v="83"/>
            <x v="84"/>
            <x v="85"/>
            <x v="86"/>
            <x v="87"/>
          </reference>
        </references>
      </pivotArea>
    </format>
    <format dxfId="3192">
      <pivotArea dataOnly="0" labelOnly="1" outline="0" fieldPosition="0">
        <references count="1">
          <reference field="4" count="1">
            <x v="81"/>
          </reference>
        </references>
      </pivotArea>
    </format>
    <format dxfId="3193">
      <pivotArea dataOnly="0" labelOnly="1" outline="0" fieldPosition="0">
        <references count="2">
          <reference field="4" count="1" selected="0">
            <x v="80"/>
          </reference>
          <reference field="5" count="2">
            <x v="128"/>
            <x v="129"/>
          </reference>
        </references>
      </pivotArea>
    </format>
    <format dxfId="3194">
      <pivotArea type="all" dataOnly="0" outline="0" fieldPosition="0"/>
    </format>
    <format dxfId="3195">
      <pivotArea dataOnly="0" labelOnly="1" outline="0" fieldPosition="0">
        <references count="1">
          <reference field="4" count="17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196">
      <pivotArea dataOnly="0" labelOnly="1" outline="0" offset="IV1" fieldPosition="0">
        <references count="1">
          <reference field="4" count="1">
            <x v="44"/>
          </reference>
        </references>
      </pivotArea>
    </format>
    <format dxfId="3197">
      <pivotArea dataOnly="0" labelOnly="1" outline="0" fieldPosition="0">
        <references count="1">
          <reference field="4" count="1">
            <x v="51"/>
          </reference>
        </references>
      </pivotArea>
    </format>
    <format dxfId="3198">
      <pivotArea dataOnly="0" labelOnly="1" outline="0" fieldPosition="0">
        <references count="1">
          <reference field="4" count="12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3199">
      <pivotArea dataOnly="0" labelOnly="1" outline="0" fieldPosition="0">
        <references count="1">
          <reference field="4" count="5">
            <x v="66"/>
            <x v="67"/>
            <x v="68"/>
            <x v="69"/>
            <x v="70"/>
          </reference>
        </references>
      </pivotArea>
    </format>
    <format dxfId="3200">
      <pivotArea dataOnly="0" labelOnly="1" outline="0" fieldPosition="0">
        <references count="1">
          <reference field="4" count="1">
            <x v="72"/>
          </reference>
        </references>
      </pivotArea>
    </format>
    <format dxfId="3201">
      <pivotArea dataOnly="0" labelOnly="1" outline="0" fieldPosition="0">
        <references count="1">
          <reference field="4" count="4">
            <x v="74"/>
            <x v="75"/>
            <x v="76"/>
            <x v="77"/>
          </reference>
        </references>
      </pivotArea>
    </format>
    <format dxfId="3202">
      <pivotArea dataOnly="0" labelOnly="1" outline="0" fieldPosition="0">
        <references count="1">
          <reference field="4" count="1">
            <x v="79"/>
          </reference>
        </references>
      </pivotArea>
    </format>
    <format dxfId="3203">
      <pivotArea dataOnly="0" labelOnly="1" outline="0" fieldPosition="0">
        <references count="1">
          <reference field="4" count="5">
            <x v="100"/>
            <x v="101"/>
            <x v="102"/>
            <x v="103"/>
            <x v="104"/>
          </reference>
        </references>
      </pivotArea>
    </format>
    <format dxfId="3204">
      <pivotArea dataOnly="0" labelOnly="1" outline="0" fieldPosition="0">
        <references count="1">
          <reference field="4" count="3">
            <x v="106"/>
            <x v="107"/>
            <x v="108"/>
          </reference>
        </references>
      </pivotArea>
    </format>
    <format dxfId="3205">
      <pivotArea dataOnly="0" labelOnly="1" outline="0" fieldPosition="0">
        <references count="1">
          <reference field="4" count="1">
            <x v="122"/>
          </reference>
        </references>
      </pivotArea>
    </format>
    <format dxfId="3206">
      <pivotArea dataOnly="0" labelOnly="1" outline="0" fieldPosition="0">
        <references count="2">
          <reference field="4" count="1" selected="0">
            <x v="122"/>
          </reference>
          <reference field="5" count="1">
            <x v="63"/>
          </reference>
        </references>
      </pivotArea>
    </format>
    <format dxfId="3207">
      <pivotArea dataOnly="0" labelOnly="1" outline="0" fieldPosition="0">
        <references count="3">
          <reference field="2" count="1">
            <x v="9"/>
          </reference>
          <reference field="4" count="1" selected="0">
            <x v="122"/>
          </reference>
          <reference field="5" count="1" selected="0">
            <x v="63"/>
          </reference>
        </references>
      </pivotArea>
    </format>
    <format dxfId="3208">
      <pivotArea dataOnly="0" labelOnly="1" outline="0" fieldPosition="0">
        <references count="1">
          <reference field="4" count="1">
            <x v="124"/>
          </reference>
        </references>
      </pivotArea>
    </format>
    <format dxfId="3209">
      <pivotArea dataOnly="0" labelOnly="1" outline="0" fieldPosition="0">
        <references count="2">
          <reference field="4" count="1" selected="0">
            <x v="124"/>
          </reference>
          <reference field="5" count="1">
            <x v="147"/>
          </reference>
        </references>
      </pivotArea>
    </format>
    <format dxfId="3210">
      <pivotArea dataOnly="0" labelOnly="1" outline="0" fieldPosition="0">
        <references count="1">
          <reference field="4" count="1">
            <x v="126"/>
          </reference>
        </references>
      </pivotArea>
    </format>
    <format dxfId="3211">
      <pivotArea dataOnly="0" labelOnly="1" outline="0" fieldPosition="0">
        <references count="2">
          <reference field="4" count="1" selected="0">
            <x v="126"/>
          </reference>
          <reference field="5" count="3">
            <x v="149"/>
            <x v="150"/>
            <x v="151"/>
          </reference>
        </references>
      </pivotArea>
    </format>
    <format dxfId="3212">
      <pivotArea dataOnly="0" labelOnly="1" outline="0" fieldPosition="0">
        <references count="2">
          <reference field="4" count="1" selected="0">
            <x v="71"/>
          </reference>
          <reference field="5" count="8">
            <x v="0"/>
            <x v="2"/>
            <x v="19"/>
            <x v="46"/>
            <x v="51"/>
            <x v="53"/>
            <x v="86"/>
            <x v="124"/>
          </reference>
        </references>
      </pivotArea>
    </format>
    <format dxfId="3213">
      <pivotArea dataOnly="0" labelOnly="1" outline="0" fieldPosition="0">
        <references count="3">
          <reference field="2" count="1">
            <x v="13"/>
          </reference>
          <reference field="4" count="1" selected="0">
            <x v="71"/>
          </reference>
          <reference field="5" count="1" selected="0">
            <x v="0"/>
          </reference>
        </references>
      </pivotArea>
    </format>
    <format dxfId="3214">
      <pivotArea dataOnly="0" labelOnly="1" outline="0" fieldPosition="0">
        <references count="3">
          <reference field="2" count="1">
            <x v="16"/>
          </reference>
          <reference field="4" count="1" selected="0">
            <x v="71"/>
          </reference>
          <reference field="5" count="1" selected="0">
            <x v="124"/>
          </reference>
        </references>
      </pivotArea>
    </format>
    <format dxfId="3215">
      <pivotArea dataOnly="0" labelOnly="1" outline="0" fieldPosition="0">
        <references count="1">
          <reference field="4" count="32"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</reference>
        </references>
      </pivotArea>
    </format>
    <format dxfId="3216">
      <pivotArea dataOnly="0" labelOnly="1" outline="0" fieldPosition="0">
        <references count="2">
          <reference field="4" count="1" selected="0">
            <x v="129"/>
          </reference>
          <reference field="5" count="1">
            <x v="154"/>
          </reference>
        </references>
      </pivotArea>
    </format>
    <format dxfId="3217">
      <pivotArea dataOnly="0" labelOnly="1" outline="0" fieldPosition="0">
        <references count="2">
          <reference field="4" count="1" selected="0">
            <x v="130"/>
          </reference>
          <reference field="5" count="1">
            <x v="155"/>
          </reference>
        </references>
      </pivotArea>
    </format>
    <format dxfId="3218">
      <pivotArea dataOnly="0" labelOnly="1" outline="0" fieldPosition="0">
        <references count="2">
          <reference field="4" count="1" selected="0">
            <x v="131"/>
          </reference>
          <reference field="5" count="1">
            <x v="156"/>
          </reference>
        </references>
      </pivotArea>
    </format>
    <format dxfId="3219">
      <pivotArea dataOnly="0" labelOnly="1" outline="0" fieldPosition="0">
        <references count="2">
          <reference field="4" count="1" selected="0">
            <x v="132"/>
          </reference>
          <reference field="5" count="1">
            <x v="157"/>
          </reference>
        </references>
      </pivotArea>
    </format>
    <format dxfId="3220">
      <pivotArea dataOnly="0" labelOnly="1" outline="0" fieldPosition="0">
        <references count="2">
          <reference field="4" count="1" selected="0">
            <x v="133"/>
          </reference>
          <reference field="5" count="1">
            <x v="158"/>
          </reference>
        </references>
      </pivotArea>
    </format>
    <format dxfId="3221">
      <pivotArea dataOnly="0" labelOnly="1" outline="0" fieldPosition="0">
        <references count="2">
          <reference field="4" count="1" selected="0">
            <x v="134"/>
          </reference>
          <reference field="5" count="1">
            <x v="97"/>
          </reference>
        </references>
      </pivotArea>
    </format>
    <format dxfId="3222">
      <pivotArea dataOnly="0" labelOnly="1" outline="0" fieldPosition="0">
        <references count="2">
          <reference field="4" count="1" selected="0">
            <x v="135"/>
          </reference>
          <reference field="5" count="1">
            <x v="15"/>
          </reference>
        </references>
      </pivotArea>
    </format>
    <format dxfId="3223">
      <pivotArea dataOnly="0" labelOnly="1" outline="0" fieldPosition="0">
        <references count="2">
          <reference field="4" count="1" selected="0">
            <x v="136"/>
          </reference>
          <reference field="5" count="1">
            <x v="159"/>
          </reference>
        </references>
      </pivotArea>
    </format>
    <format dxfId="3224">
      <pivotArea dataOnly="0" labelOnly="1" outline="0" fieldPosition="0">
        <references count="2">
          <reference field="4" count="1" selected="0">
            <x v="137"/>
          </reference>
          <reference field="5" count="1">
            <x v="162"/>
          </reference>
        </references>
      </pivotArea>
    </format>
    <format dxfId="3225">
      <pivotArea dataOnly="0" labelOnly="1" outline="0" fieldPosition="0">
        <references count="2">
          <reference field="4" count="1" selected="0">
            <x v="138"/>
          </reference>
          <reference field="5" count="1">
            <x v="163"/>
          </reference>
        </references>
      </pivotArea>
    </format>
    <format dxfId="3226">
      <pivotArea dataOnly="0" labelOnly="1" outline="0" fieldPosition="0">
        <references count="2">
          <reference field="4" count="1" selected="0">
            <x v="139"/>
          </reference>
          <reference field="5" count="1">
            <x v="164"/>
          </reference>
        </references>
      </pivotArea>
    </format>
    <format dxfId="3227">
      <pivotArea dataOnly="0" labelOnly="1" outline="0" fieldPosition="0">
        <references count="2">
          <reference field="4" count="1" selected="0">
            <x v="140"/>
          </reference>
          <reference field="5" count="1">
            <x v="165"/>
          </reference>
        </references>
      </pivotArea>
    </format>
    <format dxfId="3228">
      <pivotArea dataOnly="0" labelOnly="1" outline="0" fieldPosition="0">
        <references count="2">
          <reference field="4" count="1" selected="0">
            <x v="141"/>
          </reference>
          <reference field="5" count="1">
            <x v="166"/>
          </reference>
        </references>
      </pivotArea>
    </format>
    <format dxfId="3229">
      <pivotArea dataOnly="0" labelOnly="1" outline="0" fieldPosition="0">
        <references count="2">
          <reference field="4" count="1" selected="0">
            <x v="142"/>
          </reference>
          <reference field="5" count="1">
            <x v="167"/>
          </reference>
        </references>
      </pivotArea>
    </format>
    <format dxfId="3230">
      <pivotArea dataOnly="0" labelOnly="1" outline="0" fieldPosition="0">
        <references count="2">
          <reference field="4" count="1" selected="0">
            <x v="143"/>
          </reference>
          <reference field="5" count="1">
            <x v="168"/>
          </reference>
        </references>
      </pivotArea>
    </format>
    <format dxfId="3231">
      <pivotArea dataOnly="0" labelOnly="1" outline="0" fieldPosition="0">
        <references count="2">
          <reference field="4" count="1" selected="0">
            <x v="144"/>
          </reference>
          <reference field="5" count="1">
            <x v="169"/>
          </reference>
        </references>
      </pivotArea>
    </format>
    <format dxfId="3232">
      <pivotArea dataOnly="0" labelOnly="1" outline="0" fieldPosition="0">
        <references count="2">
          <reference field="4" count="1" selected="0">
            <x v="145"/>
          </reference>
          <reference field="5" count="1">
            <x v="170"/>
          </reference>
        </references>
      </pivotArea>
    </format>
    <format dxfId="3233">
      <pivotArea dataOnly="0" labelOnly="1" outline="0" fieldPosition="0">
        <references count="2">
          <reference field="4" count="1" selected="0">
            <x v="146"/>
          </reference>
          <reference field="5" count="1">
            <x v="171"/>
          </reference>
        </references>
      </pivotArea>
    </format>
    <format dxfId="3234">
      <pivotArea dataOnly="0" labelOnly="1" outline="0" fieldPosition="0">
        <references count="2">
          <reference field="4" count="1" selected="0">
            <x v="147"/>
          </reference>
          <reference field="5" count="1">
            <x v="172"/>
          </reference>
        </references>
      </pivotArea>
    </format>
    <format dxfId="3235">
      <pivotArea dataOnly="0" labelOnly="1" outline="0" fieldPosition="0">
        <references count="2">
          <reference field="4" count="1" selected="0">
            <x v="148"/>
          </reference>
          <reference field="5" count="1">
            <x v="173"/>
          </reference>
        </references>
      </pivotArea>
    </format>
    <format dxfId="3236">
      <pivotArea dataOnly="0" labelOnly="1" outline="0" fieldPosition="0">
        <references count="2">
          <reference field="4" count="1" selected="0">
            <x v="149"/>
          </reference>
          <reference field="5" count="1">
            <x v="174"/>
          </reference>
        </references>
      </pivotArea>
    </format>
    <format dxfId="3237">
      <pivotArea dataOnly="0" labelOnly="1" outline="0" fieldPosition="0">
        <references count="2">
          <reference field="4" count="1" selected="0">
            <x v="150"/>
          </reference>
          <reference field="5" count="1">
            <x v="175"/>
          </reference>
        </references>
      </pivotArea>
    </format>
    <format dxfId="3238">
      <pivotArea dataOnly="0" labelOnly="1" outline="0" fieldPosition="0">
        <references count="2">
          <reference field="4" count="1" selected="0">
            <x v="151"/>
          </reference>
          <reference field="5" count="1">
            <x v="176"/>
          </reference>
        </references>
      </pivotArea>
    </format>
    <format dxfId="3239">
      <pivotArea dataOnly="0" labelOnly="1" outline="0" fieldPosition="0">
        <references count="2">
          <reference field="4" count="1" selected="0">
            <x v="152"/>
          </reference>
          <reference field="5" count="1">
            <x v="177"/>
          </reference>
        </references>
      </pivotArea>
    </format>
    <format dxfId="3240">
      <pivotArea dataOnly="0" labelOnly="1" outline="0" fieldPosition="0">
        <references count="2">
          <reference field="4" count="1" selected="0">
            <x v="153"/>
          </reference>
          <reference field="5" count="1">
            <x v="178"/>
          </reference>
        </references>
      </pivotArea>
    </format>
    <format dxfId="3241">
      <pivotArea dataOnly="0" labelOnly="1" outline="0" fieldPosition="0">
        <references count="2">
          <reference field="4" count="1" selected="0">
            <x v="154"/>
          </reference>
          <reference field="5" count="1">
            <x v="179"/>
          </reference>
        </references>
      </pivotArea>
    </format>
    <format dxfId="3242">
      <pivotArea dataOnly="0" labelOnly="1" outline="0" fieldPosition="0">
        <references count="2">
          <reference field="4" count="1" selected="0">
            <x v="155"/>
          </reference>
          <reference field="5" count="1">
            <x v="180"/>
          </reference>
        </references>
      </pivotArea>
    </format>
    <format dxfId="3243">
      <pivotArea dataOnly="0" labelOnly="1" outline="0" fieldPosition="0">
        <references count="2">
          <reference field="4" count="1" selected="0">
            <x v="156"/>
          </reference>
          <reference field="5" count="1">
            <x v="181"/>
          </reference>
        </references>
      </pivotArea>
    </format>
    <format dxfId="3244">
      <pivotArea dataOnly="0" labelOnly="1" outline="0" fieldPosition="0">
        <references count="2">
          <reference field="4" count="1" selected="0">
            <x v="157"/>
          </reference>
          <reference field="5" count="1">
            <x v="182"/>
          </reference>
        </references>
      </pivotArea>
    </format>
    <format dxfId="3245">
      <pivotArea dataOnly="0" labelOnly="1" outline="0" fieldPosition="0">
        <references count="2">
          <reference field="4" count="1" selected="0">
            <x v="158"/>
          </reference>
          <reference field="5" count="1">
            <x v="183"/>
          </reference>
        </references>
      </pivotArea>
    </format>
    <format dxfId="3246">
      <pivotArea dataOnly="0" labelOnly="1" outline="0" fieldPosition="0">
        <references count="2">
          <reference field="4" count="1" selected="0">
            <x v="159"/>
          </reference>
          <reference field="5" count="1">
            <x v="145"/>
          </reference>
        </references>
      </pivotArea>
    </format>
    <format dxfId="3247">
      <pivotArea dataOnly="0" labelOnly="1" outline="0" fieldPosition="0">
        <references count="2">
          <reference field="4" count="1" selected="0">
            <x v="160"/>
          </reference>
          <reference field="5" count="1">
            <x v="184"/>
          </reference>
        </references>
      </pivotArea>
    </format>
    <format dxfId="3248">
      <pivotArea dataOnly="0" labelOnly="1" outline="0" fieldPosition="0">
        <references count="3">
          <reference field="2" count="1">
            <x v="13"/>
          </reference>
          <reference field="4" count="1" selected="0">
            <x v="124"/>
          </reference>
          <reference field="5" count="1" selected="0">
            <x v="147"/>
          </reference>
        </references>
      </pivotArea>
    </format>
    <format dxfId="3249">
      <pivotArea dataOnly="0" labelOnly="1" outline="0" fieldPosition="0">
        <references count="3">
          <reference field="2" count="1">
            <x v="14"/>
          </reference>
          <reference field="4" count="1" selected="0">
            <x v="130"/>
          </reference>
          <reference field="5" count="1" selected="0">
            <x v="155"/>
          </reference>
        </references>
      </pivotArea>
    </format>
    <format dxfId="3250">
      <pivotArea dataOnly="0" labelOnly="1" outline="0" fieldPosition="0">
        <references count="3">
          <reference field="2" count="1">
            <x v="2"/>
          </reference>
          <reference field="4" count="1" selected="0">
            <x v="131"/>
          </reference>
          <reference field="5" count="1" selected="0">
            <x v="156"/>
          </reference>
        </references>
      </pivotArea>
    </format>
    <format dxfId="3251">
      <pivotArea dataOnly="0" labelOnly="1" outline="0" fieldPosition="0">
        <references count="3">
          <reference field="2" count="1">
            <x v="3"/>
          </reference>
          <reference field="4" count="1" selected="0">
            <x v="132"/>
          </reference>
          <reference field="5" count="1" selected="0">
            <x v="157"/>
          </reference>
        </references>
      </pivotArea>
    </format>
    <format dxfId="3252">
      <pivotArea dataOnly="0" labelOnly="1" outline="0" fieldPosition="0">
        <references count="3">
          <reference field="2" count="1">
            <x v="4"/>
          </reference>
          <reference field="4" count="1" selected="0">
            <x v="136"/>
          </reference>
          <reference field="5" count="1" selected="0">
            <x v="159"/>
          </reference>
        </references>
      </pivotArea>
    </format>
    <format dxfId="3253">
      <pivotArea dataOnly="0" labelOnly="1" outline="0" fieldPosition="0">
        <references count="3">
          <reference field="2" count="1">
            <x v="16"/>
          </reference>
          <reference field="4" count="1" selected="0">
            <x v="137"/>
          </reference>
          <reference field="5" count="1" selected="0">
            <x v="162"/>
          </reference>
        </references>
      </pivotArea>
    </format>
    <format dxfId="3254">
      <pivotArea dataOnly="0" labelOnly="1" outline="0" fieldPosition="0">
        <references count="3">
          <reference field="2" count="1">
            <x v="6"/>
          </reference>
          <reference field="4" count="1" selected="0">
            <x v="159"/>
          </reference>
          <reference field="5" count="1" selected="0">
            <x v="145"/>
          </reference>
        </references>
      </pivotArea>
    </format>
    <format dxfId="3255">
      <pivotArea dataOnly="0" labelOnly="1" outline="0" fieldPosition="0">
        <references count="3">
          <reference field="2" count="1">
            <x v="7"/>
          </reference>
          <reference field="4" count="1" selected="0">
            <x v="160"/>
          </reference>
          <reference field="5" count="1" selected="0">
            <x v="184"/>
          </reference>
        </references>
      </pivotArea>
    </format>
    <format dxfId="3256">
      <pivotArea dataOnly="0" labelOnly="1" outline="0" offset="IV2:IV256" fieldPosition="0">
        <references count="1">
          <reference field="4" count="1">
            <x v="126"/>
          </reference>
        </references>
      </pivotArea>
    </format>
    <format dxfId="3257">
      <pivotArea dataOnly="0" labelOnly="1" outline="0" fieldPosition="0">
        <references count="1">
          <reference field="4" count="1">
            <x v="126"/>
          </reference>
        </references>
      </pivotArea>
    </format>
    <format dxfId="3258">
      <pivotArea dataOnly="0" labelOnly="1" outline="0" fieldPosition="0">
        <references count="1">
          <reference field="4" count="1">
            <x v="128"/>
          </reference>
        </references>
      </pivotArea>
    </format>
    <format dxfId="3259">
      <pivotArea dataOnly="0" labelOnly="1" outline="0" fieldPosition="0">
        <references count="2">
          <reference field="4" count="1" selected="0">
            <x v="128"/>
          </reference>
          <reference field="5" count="1">
            <x v="153"/>
          </reference>
        </references>
      </pivotArea>
    </format>
    <format dxfId="3260">
      <pivotArea dataOnly="0" labelOnly="1" outline="0" fieldPosition="0">
        <references count="1">
          <reference field="4" count="1">
            <x v="128"/>
          </reference>
        </references>
      </pivotArea>
    </format>
    <format dxfId="3261">
      <pivotArea dataOnly="0" labelOnly="1" outline="0" fieldPosition="0">
        <references count="2">
          <reference field="4" count="1" selected="0">
            <x v="128"/>
          </reference>
          <reference field="5" count="1">
            <x v="153"/>
          </reference>
        </references>
      </pivotArea>
    </format>
    <format dxfId="3262">
      <pivotArea dataOnly="0" labelOnly="1" outline="0" fieldPosition="0">
        <references count="1">
          <reference field="4" count="1">
            <x v="130"/>
          </reference>
        </references>
      </pivotArea>
    </format>
    <format dxfId="3263">
      <pivotArea dataOnly="0" labelOnly="1" outline="0" fieldPosition="0">
        <references count="2">
          <reference field="4" count="1" selected="0">
            <x v="130"/>
          </reference>
          <reference field="5" count="1">
            <x v="155"/>
          </reference>
        </references>
      </pivotArea>
    </format>
    <format dxfId="3264">
      <pivotArea dataOnly="0" labelOnly="1" outline="0" fieldPosition="0">
        <references count="3">
          <reference field="2" count="1">
            <x v="14"/>
          </reference>
          <reference field="4" count="1" selected="0">
            <x v="130"/>
          </reference>
          <reference field="5" count="1" selected="0">
            <x v="155"/>
          </reference>
        </references>
      </pivotArea>
    </format>
    <format dxfId="3265">
      <pivotArea dataOnly="0" labelOnly="1" outline="0" fieldPosition="0">
        <references count="1">
          <reference field="4" count="1">
            <x v="132"/>
          </reference>
        </references>
      </pivotArea>
    </format>
    <format dxfId="3266">
      <pivotArea dataOnly="0" labelOnly="1" outline="0" fieldPosition="0">
        <references count="2">
          <reference field="4" count="1" selected="0">
            <x v="132"/>
          </reference>
          <reference field="5" count="1">
            <x v="157"/>
          </reference>
        </references>
      </pivotArea>
    </format>
    <format dxfId="3267">
      <pivotArea dataOnly="0" labelOnly="1" outline="0" fieldPosition="0">
        <references count="1">
          <reference field="4" count="1">
            <x v="134"/>
          </reference>
        </references>
      </pivotArea>
    </format>
    <format dxfId="3268">
      <pivotArea dataOnly="0" labelOnly="1" outline="0" fieldPosition="0">
        <references count="2">
          <reference field="4" count="1" selected="0">
            <x v="134"/>
          </reference>
          <reference field="5" count="1">
            <x v="97"/>
          </reference>
        </references>
      </pivotArea>
    </format>
    <format dxfId="3269">
      <pivotArea dataOnly="0" labelOnly="1" outline="0" fieldPosition="0">
        <references count="1">
          <reference field="4" count="1">
            <x v="136"/>
          </reference>
        </references>
      </pivotArea>
    </format>
    <format dxfId="3270">
      <pivotArea dataOnly="0" labelOnly="1" outline="0" fieldPosition="0">
        <references count="2">
          <reference field="4" count="1" selected="0">
            <x v="136"/>
          </reference>
          <reference field="5" count="1">
            <x v="159"/>
          </reference>
        </references>
      </pivotArea>
    </format>
    <format dxfId="3271">
      <pivotArea dataOnly="0" labelOnly="1" outline="0" fieldPosition="0">
        <references count="3">
          <reference field="2" count="1">
            <x v="4"/>
          </reference>
          <reference field="4" count="1" selected="0">
            <x v="136"/>
          </reference>
          <reference field="5" count="1" selected="0">
            <x v="159"/>
          </reference>
        </references>
      </pivotArea>
    </format>
    <format dxfId="3272">
      <pivotArea dataOnly="0" labelOnly="1" outline="0" fieldPosition="0">
        <references count="1">
          <reference field="4" count="1">
            <x v="138"/>
          </reference>
        </references>
      </pivotArea>
    </format>
    <format dxfId="3273">
      <pivotArea dataOnly="0" labelOnly="1" outline="0" fieldPosition="0">
        <references count="2">
          <reference field="4" count="1" selected="0">
            <x v="138"/>
          </reference>
          <reference field="5" count="1">
            <x v="163"/>
          </reference>
        </references>
      </pivotArea>
    </format>
    <format dxfId="3274">
      <pivotArea dataOnly="0" labelOnly="1" outline="0" fieldPosition="0">
        <references count="1">
          <reference field="4" count="1">
            <x v="130"/>
          </reference>
        </references>
      </pivotArea>
    </format>
    <format dxfId="3275">
      <pivotArea dataOnly="0" labelOnly="1" outline="0" fieldPosition="0">
        <references count="2">
          <reference field="4" count="1" selected="0">
            <x v="130"/>
          </reference>
          <reference field="5" count="1">
            <x v="155"/>
          </reference>
        </references>
      </pivotArea>
    </format>
    <format dxfId="3276">
      <pivotArea dataOnly="0" labelOnly="1" outline="0" fieldPosition="0">
        <references count="3">
          <reference field="2" count="1">
            <x v="14"/>
          </reference>
          <reference field="4" count="1" selected="0">
            <x v="130"/>
          </reference>
          <reference field="5" count="1" selected="0">
            <x v="155"/>
          </reference>
        </references>
      </pivotArea>
    </format>
    <format dxfId="3277">
      <pivotArea dataOnly="0" labelOnly="1" outline="0" fieldPosition="0">
        <references count="1">
          <reference field="4" count="1">
            <x v="132"/>
          </reference>
        </references>
      </pivotArea>
    </format>
    <format dxfId="3278">
      <pivotArea dataOnly="0" labelOnly="1" outline="0" fieldPosition="0">
        <references count="2">
          <reference field="4" count="1" selected="0">
            <x v="132"/>
          </reference>
          <reference field="5" count="1">
            <x v="157"/>
          </reference>
        </references>
      </pivotArea>
    </format>
    <format dxfId="3279">
      <pivotArea dataOnly="0" labelOnly="1" outline="0" fieldPosition="0">
        <references count="1">
          <reference field="4" count="1">
            <x v="134"/>
          </reference>
        </references>
      </pivotArea>
    </format>
    <format dxfId="3280">
      <pivotArea dataOnly="0" labelOnly="1" outline="0" fieldPosition="0">
        <references count="2">
          <reference field="4" count="1" selected="0">
            <x v="134"/>
          </reference>
          <reference field="5" count="1">
            <x v="97"/>
          </reference>
        </references>
      </pivotArea>
    </format>
    <format dxfId="3281">
      <pivotArea dataOnly="0" labelOnly="1" outline="0" fieldPosition="0">
        <references count="1">
          <reference field="4" count="1">
            <x v="136"/>
          </reference>
        </references>
      </pivotArea>
    </format>
    <format dxfId="3282">
      <pivotArea dataOnly="0" labelOnly="1" outline="0" fieldPosition="0">
        <references count="2">
          <reference field="4" count="1" selected="0">
            <x v="136"/>
          </reference>
          <reference field="5" count="1">
            <x v="159"/>
          </reference>
        </references>
      </pivotArea>
    </format>
    <format dxfId="3283">
      <pivotArea dataOnly="0" labelOnly="1" outline="0" fieldPosition="0">
        <references count="3">
          <reference field="2" count="1">
            <x v="4"/>
          </reference>
          <reference field="4" count="1" selected="0">
            <x v="136"/>
          </reference>
          <reference field="5" count="1" selected="0">
            <x v="159"/>
          </reference>
        </references>
      </pivotArea>
    </format>
    <format dxfId="3284">
      <pivotArea dataOnly="0" labelOnly="1" outline="0" fieldPosition="0">
        <references count="1">
          <reference field="4" count="1">
            <x v="138"/>
          </reference>
        </references>
      </pivotArea>
    </format>
    <format dxfId="3285">
      <pivotArea dataOnly="0" labelOnly="1" outline="0" fieldPosition="0">
        <references count="2">
          <reference field="4" count="1" selected="0">
            <x v="138"/>
          </reference>
          <reference field="5" count="1">
            <x v="163"/>
          </reference>
        </references>
      </pivotArea>
    </format>
    <format dxfId="3286">
      <pivotArea dataOnly="0" labelOnly="1" outline="0" fieldPosition="0">
        <references count="1">
          <reference field="4" count="1">
            <x v="140"/>
          </reference>
        </references>
      </pivotArea>
    </format>
    <format dxfId="3287">
      <pivotArea dataOnly="0" labelOnly="1" outline="0" fieldPosition="0">
        <references count="2">
          <reference field="4" count="1" selected="0">
            <x v="140"/>
          </reference>
          <reference field="5" count="1">
            <x v="165"/>
          </reference>
        </references>
      </pivotArea>
    </format>
    <format dxfId="3288">
      <pivotArea dataOnly="0" labelOnly="1" outline="0" fieldPosition="0">
        <references count="1">
          <reference field="4" count="1">
            <x v="142"/>
          </reference>
        </references>
      </pivotArea>
    </format>
    <format dxfId="3289">
      <pivotArea dataOnly="0" labelOnly="1" outline="0" fieldPosition="0">
        <references count="2">
          <reference field="4" count="1" selected="0">
            <x v="142"/>
          </reference>
          <reference field="5" count="1">
            <x v="167"/>
          </reference>
        </references>
      </pivotArea>
    </format>
    <format dxfId="3290">
      <pivotArea dataOnly="0" labelOnly="1" outline="0" fieldPosition="0">
        <references count="1">
          <reference field="4" count="1">
            <x v="144"/>
          </reference>
        </references>
      </pivotArea>
    </format>
    <format dxfId="3291">
      <pivotArea dataOnly="0" labelOnly="1" outline="0" fieldPosition="0">
        <references count="2">
          <reference field="4" count="1" selected="0">
            <x v="144"/>
          </reference>
          <reference field="5" count="1">
            <x v="169"/>
          </reference>
        </references>
      </pivotArea>
    </format>
    <format dxfId="3292">
      <pivotArea dataOnly="0" labelOnly="1" outline="0" fieldPosition="0">
        <references count="1">
          <reference field="4" count="1">
            <x v="146"/>
          </reference>
        </references>
      </pivotArea>
    </format>
    <format dxfId="3293">
      <pivotArea dataOnly="0" labelOnly="1" outline="0" fieldPosition="0">
        <references count="2">
          <reference field="4" count="1" selected="0">
            <x v="146"/>
          </reference>
          <reference field="5" count="1">
            <x v="171"/>
          </reference>
        </references>
      </pivotArea>
    </format>
    <format dxfId="3294">
      <pivotArea dataOnly="0" labelOnly="1" outline="0" fieldPosition="0">
        <references count="1">
          <reference field="4" count="1">
            <x v="148"/>
          </reference>
        </references>
      </pivotArea>
    </format>
    <format dxfId="3295">
      <pivotArea dataOnly="0" labelOnly="1" outline="0" fieldPosition="0">
        <references count="2">
          <reference field="4" count="1" selected="0">
            <x v="148"/>
          </reference>
          <reference field="5" count="1">
            <x v="173"/>
          </reference>
        </references>
      </pivotArea>
    </format>
    <format dxfId="3296">
      <pivotArea dataOnly="0" labelOnly="1" outline="0" fieldPosition="0">
        <references count="1">
          <reference field="4" count="1">
            <x v="150"/>
          </reference>
        </references>
      </pivotArea>
    </format>
    <format dxfId="3297">
      <pivotArea dataOnly="0" labelOnly="1" outline="0" fieldPosition="0">
        <references count="2">
          <reference field="4" count="1" selected="0">
            <x v="150"/>
          </reference>
          <reference field="5" count="1">
            <x v="175"/>
          </reference>
        </references>
      </pivotArea>
    </format>
    <format dxfId="3298">
      <pivotArea dataOnly="0" labelOnly="1" outline="0" fieldPosition="0">
        <references count="1">
          <reference field="4" count="1">
            <x v="152"/>
          </reference>
        </references>
      </pivotArea>
    </format>
    <format dxfId="3299">
      <pivotArea dataOnly="0" labelOnly="1" outline="0" fieldPosition="0">
        <references count="2">
          <reference field="4" count="1" selected="0">
            <x v="152"/>
          </reference>
          <reference field="5" count="1">
            <x v="177"/>
          </reference>
        </references>
      </pivotArea>
    </format>
    <format dxfId="3300">
      <pivotArea dataOnly="0" labelOnly="1" outline="0" fieldPosition="0">
        <references count="1">
          <reference field="4" count="1">
            <x v="154"/>
          </reference>
        </references>
      </pivotArea>
    </format>
    <format dxfId="3301">
      <pivotArea dataOnly="0" labelOnly="1" outline="0" fieldPosition="0">
        <references count="2">
          <reference field="4" count="1" selected="0">
            <x v="154"/>
          </reference>
          <reference field="5" count="1">
            <x v="179"/>
          </reference>
        </references>
      </pivotArea>
    </format>
    <format dxfId="3302">
      <pivotArea dataOnly="0" labelOnly="1" outline="0" fieldPosition="0">
        <references count="1">
          <reference field="4" count="1">
            <x v="156"/>
          </reference>
        </references>
      </pivotArea>
    </format>
    <format dxfId="3303">
      <pivotArea dataOnly="0" labelOnly="1" outline="0" fieldPosition="0">
        <references count="2">
          <reference field="4" count="1" selected="0">
            <x v="156"/>
          </reference>
          <reference field="5" count="1">
            <x v="181"/>
          </reference>
        </references>
      </pivotArea>
    </format>
    <format dxfId="3304">
      <pivotArea dataOnly="0" labelOnly="1" outline="0" fieldPosition="0">
        <references count="1">
          <reference field="4" count="1">
            <x v="158"/>
          </reference>
        </references>
      </pivotArea>
    </format>
    <format dxfId="3305">
      <pivotArea dataOnly="0" labelOnly="1" outline="0" fieldPosition="0">
        <references count="2">
          <reference field="4" count="1" selected="0">
            <x v="158"/>
          </reference>
          <reference field="5" count="1">
            <x v="183"/>
          </reference>
        </references>
      </pivotArea>
    </format>
    <format dxfId="3306">
      <pivotArea dataOnly="0" labelOnly="1" outline="0" fieldPosition="0">
        <references count="1">
          <reference field="4" count="1">
            <x v="160"/>
          </reference>
        </references>
      </pivotArea>
    </format>
    <format dxfId="3307">
      <pivotArea dataOnly="0" labelOnly="1" outline="0" fieldPosition="0">
        <references count="2">
          <reference field="4" count="1" selected="0">
            <x v="160"/>
          </reference>
          <reference field="5" count="1">
            <x v="184"/>
          </reference>
        </references>
      </pivotArea>
    </format>
    <format dxfId="3308">
      <pivotArea dataOnly="0" labelOnly="1" outline="0" fieldPosition="0">
        <references count="3">
          <reference field="2" count="1">
            <x v="7"/>
          </reference>
          <reference field="4" count="1" selected="0">
            <x v="160"/>
          </reference>
          <reference field="5" count="1" selected="0">
            <x v="184"/>
          </reference>
        </references>
      </pivotArea>
    </format>
    <format dxfId="3309">
      <pivotArea type="all" dataOnly="0" outline="0" fieldPosition="0"/>
    </format>
    <format dxfId="3310">
      <pivotArea dataOnly="0" labelOnly="1" outline="0" fieldPosition="0">
        <references count="2">
          <reference field="4" count="1" selected="0">
            <x v="147"/>
          </reference>
          <reference field="5" count="1">
            <x v="172"/>
          </reference>
        </references>
      </pivotArea>
    </format>
    <format dxfId="3311">
      <pivotArea dataOnly="0" labelOnly="1" outline="0" fieldPosition="0">
        <references count="2">
          <reference field="4" count="1" selected="0">
            <x v="26"/>
          </reference>
          <reference field="5" count="1">
            <x v="21"/>
          </reference>
        </references>
      </pivotArea>
    </format>
    <format dxfId="3312">
      <pivotArea dataOnly="0" labelOnly="1" outline="0" fieldPosition="0">
        <references count="3">
          <reference field="2" count="1">
            <x v="16"/>
          </reference>
          <reference field="4" count="1" selected="0">
            <x v="78"/>
          </reference>
          <reference field="5" count="1" selected="0">
            <x v="125"/>
          </reference>
        </references>
      </pivotArea>
    </format>
    <format dxfId="3313">
      <pivotArea dataOnly="0" labelOnly="1" outline="0" fieldPosition="0">
        <references count="3">
          <reference field="2" count="1">
            <x v="7"/>
          </reference>
          <reference field="4" count="1" selected="0">
            <x v="83"/>
          </reference>
          <reference field="5" count="1" selected="0">
            <x v="20"/>
          </reference>
        </references>
      </pivotArea>
    </format>
    <format dxfId="3314">
      <pivotArea dataOnly="0" labelOnly="1" outline="0" fieldPosition="0">
        <references count="3">
          <reference field="2" count="1">
            <x v="4"/>
          </reference>
          <reference field="4" count="1" selected="0">
            <x v="84"/>
          </reference>
          <reference field="5" count="1" selected="0">
            <x v="106"/>
          </reference>
        </references>
      </pivotArea>
    </format>
    <format dxfId="3315">
      <pivotArea dataOnly="0" labelOnly="1" outline="0" fieldPosition="0">
        <references count="3">
          <reference field="2" count="1">
            <x v="16"/>
          </reference>
          <reference field="4" count="1" selected="0">
            <x v="85"/>
          </reference>
          <reference field="5" count="1" selected="0">
            <x v="132"/>
          </reference>
        </references>
      </pivotArea>
    </format>
    <format dxfId="3316">
      <pivotArea dataOnly="0" labelOnly="1" outline="0" fieldPosition="0">
        <references count="3">
          <reference field="2" count="1">
            <x v="7"/>
          </reference>
          <reference field="4" count="1" selected="0">
            <x v="86"/>
          </reference>
          <reference field="5" count="1" selected="0">
            <x v="44"/>
          </reference>
        </references>
      </pivotArea>
    </format>
    <format dxfId="3317">
      <pivotArea dataOnly="0" labelOnly="1" outline="0" fieldPosition="0">
        <references count="3">
          <reference field="2" count="1">
            <x v="16"/>
          </reference>
          <reference field="4" count="1" selected="0">
            <x v="87"/>
          </reference>
          <reference field="5" count="1" selected="0">
            <x v="133"/>
          </reference>
        </references>
      </pivotArea>
    </format>
    <format dxfId="3318">
      <pivotArea dataOnly="0" labelOnly="1" outline="0" fieldPosition="0">
        <references count="3">
          <reference field="2" count="1">
            <x v="13"/>
          </reference>
          <reference field="4" count="1" selected="0">
            <x v="89"/>
          </reference>
          <reference field="5" count="1" selected="0">
            <x v="87"/>
          </reference>
        </references>
      </pivotArea>
    </format>
    <format dxfId="3319">
      <pivotArea dataOnly="0" labelOnly="1" outline="0" fieldPosition="0">
        <references count="3">
          <reference field="2" count="1">
            <x v="16"/>
          </reference>
          <reference field="4" count="1" selected="0">
            <x v="89"/>
          </reference>
          <reference field="5" count="1" selected="0">
            <x v="135"/>
          </reference>
        </references>
      </pivotArea>
    </format>
    <format dxfId="3320">
      <pivotArea dataOnly="0" labelOnly="1" outline="0" fieldPosition="0">
        <references count="3">
          <reference field="2" count="1">
            <x v="13"/>
          </reference>
          <reference field="4" count="1" selected="0">
            <x v="91"/>
          </reference>
          <reference field="5" count="1" selected="0">
            <x v="88"/>
          </reference>
        </references>
      </pivotArea>
    </format>
    <format dxfId="3321">
      <pivotArea dataOnly="0" labelOnly="1" outline="0" fieldPosition="0">
        <references count="3">
          <reference field="2" count="1">
            <x v="16"/>
          </reference>
          <reference field="4" count="1" selected="0">
            <x v="94"/>
          </reference>
          <reference field="5" count="1" selected="0">
            <x v="136"/>
          </reference>
        </references>
      </pivotArea>
    </format>
    <format dxfId="3322">
      <pivotArea dataOnly="0" labelOnly="1" outline="0" fieldPosition="0">
        <references count="3">
          <reference field="2" count="1">
            <x v="6"/>
          </reference>
          <reference field="4" count="1" selected="0">
            <x v="95"/>
          </reference>
          <reference field="5" count="1" selected="0">
            <x v="59"/>
          </reference>
        </references>
      </pivotArea>
    </format>
    <format dxfId="3323">
      <pivotArea dataOnly="0" labelOnly="1" outline="0" fieldPosition="0">
        <references count="3">
          <reference field="2" count="1">
            <x v="16"/>
          </reference>
          <reference field="4" count="1" selected="0">
            <x v="96"/>
          </reference>
          <reference field="5" count="1" selected="0">
            <x v="137"/>
          </reference>
        </references>
      </pivotArea>
    </format>
    <format dxfId="3324">
      <pivotArea dataOnly="0" labelOnly="1" outline="0" fieldPosition="0">
        <references count="3">
          <reference field="2" count="1">
            <x v="14"/>
          </reference>
          <reference field="4" count="1" selected="0">
            <x v="98"/>
          </reference>
          <reference field="5" count="1" selected="0">
            <x v="50"/>
          </reference>
        </references>
      </pivotArea>
    </format>
    <format dxfId="3325">
      <pivotArea dataOnly="0" labelOnly="1" outline="0" fieldPosition="0">
        <references count="3">
          <reference field="2" count="1">
            <x v="6"/>
          </reference>
          <reference field="4" count="1" selected="0">
            <x v="100"/>
          </reference>
          <reference field="5" count="1" selected="0">
            <x v="60"/>
          </reference>
        </references>
      </pivotArea>
    </format>
    <format dxfId="3326">
      <pivotArea dataOnly="0" labelOnly="1" outline="0" fieldPosition="0">
        <references count="3">
          <reference field="2" count="1">
            <x v="13"/>
          </reference>
          <reference field="4" count="1" selected="0">
            <x v="124"/>
          </reference>
          <reference field="5" count="1" selected="0">
            <x v="147"/>
          </reference>
        </references>
      </pivotArea>
    </format>
    <format dxfId="3327">
      <pivotArea dataOnly="0" labelOnly="1" outline="0" fieldPosition="0">
        <references count="3">
          <reference field="2" count="1">
            <x v="14"/>
          </reference>
          <reference field="4" count="1" selected="0">
            <x v="130"/>
          </reference>
          <reference field="5" count="1" selected="0">
            <x v="155"/>
          </reference>
        </references>
      </pivotArea>
    </format>
    <format dxfId="3328">
      <pivotArea dataOnly="0" labelOnly="1" outline="0" fieldPosition="0">
        <references count="3">
          <reference field="2" count="1">
            <x v="2"/>
          </reference>
          <reference field="4" count="1" selected="0">
            <x v="131"/>
          </reference>
          <reference field="5" count="1" selected="0">
            <x v="156"/>
          </reference>
        </references>
      </pivotArea>
    </format>
    <format dxfId="3329">
      <pivotArea dataOnly="0" labelOnly="1" outline="0" fieldPosition="0">
        <references count="2">
          <reference field="4" count="1" selected="0">
            <x v="126"/>
          </reference>
          <reference field="5" count="1">
            <x v="150"/>
          </reference>
        </references>
      </pivotArea>
    </format>
    <format dxfId="3330">
      <pivotArea dataOnly="0" labelOnly="1" outline="0" fieldPosition="0">
        <references count="2">
          <reference field="4" count="1" selected="0">
            <x v="162"/>
          </reference>
          <reference field="5" count="1">
            <x v="186"/>
          </reference>
        </references>
      </pivotArea>
    </format>
    <format dxfId="3331">
      <pivotArea field="6" type="button" dataOnly="0" labelOnly="1" outline="0" axis="axisRow" fieldPosition="4"/>
    </format>
    <format dxfId="3332">
      <pivotArea dataOnly="0" labelOnly="1" outline="0" fieldPosition="0">
        <references count="2">
          <reference field="4" count="1" selected="0">
            <x v="26"/>
          </reference>
          <reference field="5" count="1">
            <x v="21"/>
          </reference>
        </references>
      </pivotArea>
    </format>
    <format dxfId="3333">
      <pivotArea dataOnly="0" labelOnly="1" outline="0" fieldPosition="0">
        <references count="2">
          <reference field="4" count="1" selected="0">
            <x v="126"/>
          </reference>
          <reference field="5" count="1">
            <x v="150"/>
          </reference>
        </references>
      </pivotArea>
    </format>
    <format dxfId="3334">
      <pivotArea field="6" type="button" dataOnly="0" labelOnly="1" outline="0" axis="axisRow" fieldPosition="4"/>
    </format>
    <format dxfId="3335">
      <pivotArea field="3" type="button" dataOnly="0" labelOnly="1" outline="0" axis="axisRow" fieldPosition="3"/>
    </format>
    <format dxfId="3336">
      <pivotArea dataOnly="0" labelOnly="1" outline="0" fieldPosition="0">
        <references count="1">
          <reference field="4" count="3">
            <x v="161"/>
            <x v="162"/>
            <x v="163"/>
          </reference>
        </references>
      </pivotArea>
    </format>
    <format dxfId="3337">
      <pivotArea dataOnly="0" labelOnly="1" outline="0" fieldPosition="0">
        <references count="2">
          <reference field="4" count="1" selected="0">
            <x v="161"/>
          </reference>
          <reference field="5" count="1">
            <x v="185"/>
          </reference>
        </references>
      </pivotArea>
    </format>
    <format dxfId="3338">
      <pivotArea dataOnly="0" labelOnly="1" outline="0" fieldPosition="0">
        <references count="2">
          <reference field="4" count="1" selected="0">
            <x v="162"/>
          </reference>
          <reference field="5" count="1">
            <x v="186"/>
          </reference>
        </references>
      </pivotArea>
    </format>
    <format dxfId="3339">
      <pivotArea dataOnly="0" labelOnly="1" outline="0" fieldPosition="0">
        <references count="2">
          <reference field="4" count="1" selected="0">
            <x v="163"/>
          </reference>
          <reference field="5" count="1">
            <x v="187"/>
          </reference>
        </references>
      </pivotArea>
    </format>
    <format dxfId="3340">
      <pivotArea dataOnly="0" labelOnly="1" outline="0" fieldPosition="0">
        <references count="3">
          <reference field="2" count="1">
            <x v="16"/>
          </reference>
          <reference field="4" count="1" selected="0">
            <x v="161"/>
          </reference>
          <reference field="5" count="1" selected="0">
            <x v="185"/>
          </reference>
        </references>
      </pivotArea>
    </format>
    <format dxfId="3341">
      <pivotArea dataOnly="0" labelOnly="1" outline="0" fieldPosition="0">
        <references count="3">
          <reference field="2" count="1">
            <x v="3"/>
          </reference>
          <reference field="4" count="1" selected="0">
            <x v="163"/>
          </reference>
          <reference field="5" count="1" selected="0">
            <x v="187"/>
          </reference>
        </references>
      </pivotArea>
    </format>
    <format dxfId="3342">
      <pivotArea dataOnly="0" labelOnly="1" outline="0" fieldPosition="0">
        <references count="4">
          <reference field="2" count="1" selected="0">
            <x v="16"/>
          </reference>
          <reference field="3" count="1">
            <x v="9"/>
          </reference>
          <reference field="4" count="1" selected="0">
            <x v="161"/>
          </reference>
          <reference field="5" count="1" selected="0">
            <x v="185"/>
          </reference>
        </references>
      </pivotArea>
    </format>
    <format dxfId="3343">
      <pivotArea dataOnly="0" labelOnly="1" outline="0" fieldPosition="0">
        <references count="4">
          <reference field="2" count="1" selected="0">
            <x v="16"/>
          </reference>
          <reference field="3" count="1">
            <x v="31"/>
          </reference>
          <reference field="4" count="1" selected="0">
            <x v="162"/>
          </reference>
          <reference field="5" count="1" selected="0">
            <x v="186"/>
          </reference>
        </references>
      </pivotArea>
    </format>
    <format dxfId="3344">
      <pivotArea dataOnly="0" labelOnly="1" outline="0" fieldPosition="0">
        <references count="4">
          <reference field="2" count="1" selected="0">
            <x v="3"/>
          </reference>
          <reference field="3" count="1">
            <x v="12"/>
          </reference>
          <reference field="4" count="1" selected="0">
            <x v="163"/>
          </reference>
          <reference field="5" count="1" selected="0">
            <x v="187"/>
          </reference>
        </references>
      </pivotArea>
    </format>
    <format dxfId="3345">
      <pivotArea dataOnly="0" labelOnly="1" outline="0" fieldPosition="0">
        <references count="5">
          <reference field="2" count="1" selected="0">
            <x v="16"/>
          </reference>
          <reference field="3" count="1" selected="0">
            <x v="9"/>
          </reference>
          <reference field="4" count="1" selected="0">
            <x v="161"/>
          </reference>
          <reference field="5" count="1" selected="0">
            <x v="185"/>
          </reference>
          <reference field="6" count="1">
            <x v="17"/>
          </reference>
        </references>
      </pivotArea>
    </format>
    <format dxfId="3346">
      <pivotArea dataOnly="0" labelOnly="1" outline="0" fieldPosition="0">
        <references count="5">
          <reference field="2" count="1" selected="0">
            <x v="16"/>
          </reference>
          <reference field="3" count="1" selected="0">
            <x v="31"/>
          </reference>
          <reference field="4" count="1" selected="0">
            <x v="162"/>
          </reference>
          <reference field="5" count="1" selected="0">
            <x v="186"/>
          </reference>
          <reference field="6" count="1">
            <x v="12"/>
          </reference>
        </references>
      </pivotArea>
    </format>
    <format dxfId="3347">
      <pivotArea dataOnly="0" labelOnly="1" outline="0" fieldPosition="0">
        <references count="5">
          <reference field="2" count="1" selected="0">
            <x v="3"/>
          </reference>
          <reference field="3" count="1" selected="0">
            <x v="12"/>
          </reference>
          <reference field="4" count="1" selected="0">
            <x v="163"/>
          </reference>
          <reference field="5" count="1" selected="0">
            <x v="187"/>
          </reference>
          <reference field="6" count="1">
            <x v="10"/>
          </reference>
        </references>
      </pivotArea>
    </format>
    <format dxfId="3348">
      <pivotArea dataOnly="0" labelOnly="1" outline="0" fieldPosition="0">
        <references count="1">
          <reference field="4" count="3">
            <x v="161"/>
            <x v="162"/>
            <x v="163"/>
          </reference>
        </references>
      </pivotArea>
    </format>
    <format dxfId="3349">
      <pivotArea dataOnly="0" labelOnly="1" outline="0" fieldPosition="0">
        <references count="2">
          <reference field="4" count="1" selected="0">
            <x v="161"/>
          </reference>
          <reference field="5" count="1">
            <x v="185"/>
          </reference>
        </references>
      </pivotArea>
    </format>
    <format dxfId="3350">
      <pivotArea dataOnly="0" labelOnly="1" outline="0" fieldPosition="0">
        <references count="2">
          <reference field="4" count="1" selected="0">
            <x v="162"/>
          </reference>
          <reference field="5" count="1">
            <x v="186"/>
          </reference>
        </references>
      </pivotArea>
    </format>
    <format dxfId="3351">
      <pivotArea dataOnly="0" labelOnly="1" outline="0" fieldPosition="0">
        <references count="2">
          <reference field="4" count="1" selected="0">
            <x v="163"/>
          </reference>
          <reference field="5" count="1">
            <x v="187"/>
          </reference>
        </references>
      </pivotArea>
    </format>
    <format dxfId="3352">
      <pivotArea dataOnly="0" labelOnly="1" outline="0" fieldPosition="0">
        <references count="3">
          <reference field="2" count="1">
            <x v="16"/>
          </reference>
          <reference field="4" count="1" selected="0">
            <x v="161"/>
          </reference>
          <reference field="5" count="1" selected="0">
            <x v="185"/>
          </reference>
        </references>
      </pivotArea>
    </format>
    <format dxfId="3353">
      <pivotArea dataOnly="0" labelOnly="1" outline="0" fieldPosition="0">
        <references count="3">
          <reference field="2" count="1">
            <x v="3"/>
          </reference>
          <reference field="4" count="1" selected="0">
            <x v="163"/>
          </reference>
          <reference field="5" count="1" selected="0">
            <x v="187"/>
          </reference>
        </references>
      </pivotArea>
    </format>
    <format dxfId="3354">
      <pivotArea dataOnly="0" labelOnly="1" outline="0" fieldPosition="0">
        <references count="4">
          <reference field="2" count="1" selected="0">
            <x v="16"/>
          </reference>
          <reference field="3" count="1">
            <x v="9"/>
          </reference>
          <reference field="4" count="1" selected="0">
            <x v="161"/>
          </reference>
          <reference field="5" count="1" selected="0">
            <x v="185"/>
          </reference>
        </references>
      </pivotArea>
    </format>
    <format dxfId="3355">
      <pivotArea dataOnly="0" labelOnly="1" outline="0" fieldPosition="0">
        <references count="4">
          <reference field="2" count="1" selected="0">
            <x v="16"/>
          </reference>
          <reference field="3" count="1">
            <x v="31"/>
          </reference>
          <reference field="4" count="1" selected="0">
            <x v="162"/>
          </reference>
          <reference field="5" count="1" selected="0">
            <x v="186"/>
          </reference>
        </references>
      </pivotArea>
    </format>
    <format dxfId="3356">
      <pivotArea dataOnly="0" labelOnly="1" outline="0" fieldPosition="0">
        <references count="4">
          <reference field="2" count="1" selected="0">
            <x v="3"/>
          </reference>
          <reference field="3" count="1">
            <x v="12"/>
          </reference>
          <reference field="4" count="1" selected="0">
            <x v="163"/>
          </reference>
          <reference field="5" count="1" selected="0">
            <x v="187"/>
          </reference>
        </references>
      </pivotArea>
    </format>
    <format dxfId="3357">
      <pivotArea dataOnly="0" labelOnly="1" outline="0" fieldPosition="0">
        <references count="5">
          <reference field="2" count="1" selected="0">
            <x v="16"/>
          </reference>
          <reference field="3" count="1" selected="0">
            <x v="9"/>
          </reference>
          <reference field="4" count="1" selected="0">
            <x v="161"/>
          </reference>
          <reference field="5" count="1" selected="0">
            <x v="185"/>
          </reference>
          <reference field="6" count="1">
            <x v="17"/>
          </reference>
        </references>
      </pivotArea>
    </format>
    <format dxfId="3358">
      <pivotArea dataOnly="0" labelOnly="1" outline="0" fieldPosition="0">
        <references count="5">
          <reference field="2" count="1" selected="0">
            <x v="16"/>
          </reference>
          <reference field="3" count="1" selected="0">
            <x v="31"/>
          </reference>
          <reference field="4" count="1" selected="0">
            <x v="162"/>
          </reference>
          <reference field="5" count="1" selected="0">
            <x v="186"/>
          </reference>
          <reference field="6" count="1">
            <x v="12"/>
          </reference>
        </references>
      </pivotArea>
    </format>
    <format dxfId="3359">
      <pivotArea dataOnly="0" labelOnly="1" outline="0" fieldPosition="0">
        <references count="5">
          <reference field="2" count="1" selected="0">
            <x v="3"/>
          </reference>
          <reference field="3" count="1" selected="0">
            <x v="12"/>
          </reference>
          <reference field="4" count="1" selected="0">
            <x v="163"/>
          </reference>
          <reference field="5" count="1" selected="0">
            <x v="187"/>
          </reference>
          <reference field="6" count="1">
            <x v="10"/>
          </reference>
        </references>
      </pivotArea>
    </format>
    <format dxfId="3360">
      <pivotArea dataOnly="0" labelOnly="1" outline="0" fieldPosition="0">
        <references count="1">
          <reference field="4" count="1">
            <x v="162"/>
          </reference>
        </references>
      </pivotArea>
    </format>
    <format dxfId="3361">
      <pivotArea dataOnly="0" labelOnly="1" outline="0" fieldPosition="0">
        <references count="2">
          <reference field="4" count="1" selected="0">
            <x v="162"/>
          </reference>
          <reference field="5" count="1">
            <x v="186"/>
          </reference>
        </references>
      </pivotArea>
    </format>
    <format dxfId="3362">
      <pivotArea dataOnly="0" labelOnly="1" outline="0" fieldPosition="0">
        <references count="4">
          <reference field="2" count="1" selected="0">
            <x v="16"/>
          </reference>
          <reference field="3" count="1">
            <x v="31"/>
          </reference>
          <reference field="4" count="1" selected="0">
            <x v="162"/>
          </reference>
          <reference field="5" count="1" selected="0">
            <x v="186"/>
          </reference>
        </references>
      </pivotArea>
    </format>
    <format dxfId="3363">
      <pivotArea dataOnly="0" labelOnly="1" outline="0" fieldPosition="0">
        <references count="5">
          <reference field="2" count="1" selected="0">
            <x v="16"/>
          </reference>
          <reference field="3" count="1" selected="0">
            <x v="31"/>
          </reference>
          <reference field="4" count="1" selected="0">
            <x v="162"/>
          </reference>
          <reference field="5" count="1" selected="0">
            <x v="186"/>
          </reference>
          <reference field="6" count="1">
            <x v="12"/>
          </reference>
        </references>
      </pivotArea>
    </format>
    <format dxfId="3364">
      <pivotArea dataOnly="0" labelOnly="1" outline="0" fieldPosition="0">
        <references count="4">
          <reference field="2" count="1" selected="0">
            <x v="7"/>
          </reference>
          <reference field="3" count="1">
            <x v="101"/>
          </reference>
          <reference field="4" count="1" selected="0">
            <x v="160"/>
          </reference>
          <reference field="5" count="1" selected="0">
            <x v="184"/>
          </reference>
        </references>
      </pivotArea>
    </format>
    <format dxfId="3365">
      <pivotArea dataOnly="0" labelOnly="1" outline="0" fieldPosition="0">
        <references count="5">
          <reference field="2" count="1" selected="0">
            <x v="7"/>
          </reference>
          <reference field="3" count="1" selected="0">
            <x v="101"/>
          </reference>
          <reference field="4" count="1" selected="0">
            <x v="160"/>
          </reference>
          <reference field="5" count="1" selected="0">
            <x v="184"/>
          </reference>
          <reference field="6" count="1">
            <x v="11"/>
          </reference>
        </references>
      </pivotArea>
    </format>
    <format dxfId="3366">
      <pivotArea field="3" type="button" dataOnly="0" labelOnly="1" outline="0" axis="axisRow" fieldPosition="3"/>
    </format>
    <format dxfId="3367">
      <pivotArea dataOnly="0" labelOnly="1" outline="0" fieldPosition="0">
        <references count="4">
          <reference field="2" count="1" selected="0">
            <x v="16"/>
          </reference>
          <reference field="3" count="1">
            <x v="104"/>
          </reference>
          <reference field="4" count="1" selected="0">
            <x v="0"/>
          </reference>
          <reference field="5" count="1" selected="0">
            <x v="114"/>
          </reference>
        </references>
      </pivotArea>
    </format>
    <format dxfId="3368">
      <pivotArea dataOnly="0" labelOnly="1" outline="0" fieldPosition="0">
        <references count="5">
          <reference field="2" count="1" selected="0">
            <x v="16"/>
          </reference>
          <reference field="3" count="1" selected="0">
            <x v="104"/>
          </reference>
          <reference field="4" count="1" selected="0">
            <x v="0"/>
          </reference>
          <reference field="5" count="1" selected="0">
            <x v="114"/>
          </reference>
          <reference field="6" count="1">
            <x v="11"/>
          </reference>
        </references>
      </pivotArea>
    </format>
    <format dxfId="3369">
      <pivotArea dataOnly="0" labelOnly="1" outline="0" fieldPosition="0">
        <references count="2">
          <reference field="4" count="1" selected="0">
            <x v="10"/>
          </reference>
          <reference field="5" count="1">
            <x v="109"/>
          </reference>
        </references>
      </pivotArea>
    </format>
    <format dxfId="3370">
      <pivotArea dataOnly="0" labelOnly="1" outline="0" fieldPosition="0">
        <references count="2">
          <reference field="4" count="1" selected="0">
            <x v="12"/>
          </reference>
          <reference field="5" count="1">
            <x v="75"/>
          </reference>
        </references>
      </pivotArea>
    </format>
  </formats>
  <pivotTableStyleInfo name="PivotStyleLight16" showRowHeaders="0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710D45-E025-47C8-81DF-7AF6024302B9}" name="TablaDinámica2" cacheId="79" applyNumberFormats="0" applyBorderFormats="0" applyFontFormats="0" applyPatternFormats="0" applyAlignmentFormats="0" applyWidthHeightFormats="1" dataCaption="Valores" showMissing="0" updatedVersion="6" minRefreshableVersion="3" useAutoFormatting="1" rowGrandTotals="0" colGrandTotals="0" itemPrintTitles="1" createdVersion="6" indent="0" outline="1" outlineData="1">
  <location ref="A4:F12" firstHeaderRow="1" firstDataRow="1" firstDataCol="6" rowPageCount="2" colPageCount="1"/>
  <pivotFields count="11">
    <pivotField axis="axisPage" showAll="0">
      <items count="4">
        <item x="2"/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Row" outline="0" showAll="0" defaultSubtotal="0">
      <items count="3">
        <item x="0"/>
        <item x="2"/>
        <item x="1"/>
      </items>
    </pivotField>
    <pivotField axis="axisRow" outline="0" showAll="0" defaultSubtotal="0">
      <items count="8">
        <item x="4"/>
        <item x="3"/>
        <item x="1"/>
        <item x="2"/>
        <item x="0"/>
        <item x="5"/>
        <item x="7"/>
        <item x="6"/>
      </items>
    </pivotField>
    <pivotField axis="axisRow" outline="0" showAll="0" defaultSubtotal="0">
      <items count="4">
        <item x="3"/>
        <item x="2"/>
        <item x="0"/>
        <item x="1"/>
      </items>
    </pivotField>
    <pivotField axis="axisRow" outline="0" showAll="0" defaultSubtotal="0">
      <items count="4">
        <item x="2"/>
        <item x="3"/>
        <item x="0"/>
        <item x="1"/>
      </items>
    </pivotField>
    <pivotField axis="axisRow" outline="0" showAll="0" defaultSubtotal="0">
      <items count="3">
        <item x="2"/>
        <item x="0"/>
        <item x="1"/>
      </items>
    </pivotField>
    <pivotField axis="axisRow" outline="0" showAll="0" defaultSubtotal="0">
      <items count="4">
        <item x="0"/>
        <item x="3"/>
        <item x="2"/>
        <item x="1"/>
      </items>
    </pivotField>
    <pivotField showAll="0"/>
    <pivotField showAll="0"/>
    <pivotField showAll="0"/>
  </pivotFields>
  <rowFields count="6">
    <field x="4"/>
    <field x="5"/>
    <field x="2"/>
    <field x="3"/>
    <field x="6"/>
    <field x="7"/>
  </rowFields>
  <rowItems count="8">
    <i>
      <x/>
      <x v="1"/>
      <x v="1"/>
      <x/>
      <x/>
      <x v="1"/>
    </i>
    <i>
      <x v="1"/>
      <x/>
      <x/>
      <x v="3"/>
      <x v="1"/>
      <x v="2"/>
    </i>
    <i>
      <x v="2"/>
      <x v="2"/>
      <x/>
      <x v="4"/>
      <x v="1"/>
      <x/>
    </i>
    <i>
      <x v="3"/>
      <x v="3"/>
      <x v="2"/>
      <x v="1"/>
      <x v="2"/>
      <x v="3"/>
    </i>
    <i r="3">
      <x v="2"/>
      <x v="2"/>
      <x v="3"/>
    </i>
    <i r="3">
      <x v="5"/>
      <x v="2"/>
      <x v="3"/>
    </i>
    <i r="3">
      <x v="6"/>
      <x v="2"/>
      <x v="3"/>
    </i>
    <i r="3">
      <x v="7"/>
      <x v="2"/>
      <x v="3"/>
    </i>
  </rowItems>
  <colItems count="1">
    <i/>
  </colItems>
  <pageFields count="2">
    <pageField fld="1" hier="-1"/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a16" displayName="Tabla16" ref="A1:K191" totalsRowShown="0">
  <sortState xmlns:xlrd2="http://schemas.microsoft.com/office/spreadsheetml/2017/richdata2" ref="A2:H151">
    <sortCondition ref="F2:F151"/>
  </sortState>
  <tableColumns count="11">
    <tableColumn id="1" xr3:uid="{00000000-0010-0000-0000-000001000000}" name="IDIOMA"/>
    <tableColumn id="2" xr3:uid="{00000000-0010-0000-0000-000002000000}" name="AÑO"/>
    <tableColumn id="3" xr3:uid="{00000000-0010-0000-0000-000003000000}" name="CLASIFICACIÓN_x000a_TIPOLOGÍA"/>
    <tableColumn id="4" xr3:uid="{00000000-0010-0000-0000-000004000000}" name="ATENCIÓN PSICOSOCIAL"/>
    <tableColumn id="5" xr3:uid="{00000000-0010-0000-0000-000005000000}" name="AUTOR/ES"/>
    <tableColumn id="6" xr3:uid="{00000000-0010-0000-0000-000006000000}" name="TÍTULO DEL DOCUMENTO"/>
    <tableColumn id="9" xr3:uid="{00000000-0010-0000-0000-000009000000}" name="TIPO DE DOCUMENTO"/>
    <tableColumn id="7" xr3:uid="{00000000-0010-0000-0000-000007000000}" name="ENLACE A DOCUMENTO Y EXTENSIÓN  "/>
    <tableColumn id="10" xr3:uid="{00000000-0010-0000-0000-00000A000000}" name="Columna2" dataDxfId="1686">
      <calculatedColumnFormula>extraer_anchor([1]!Tabla16[[#This Row],[TIPO DE DOCUMENTO]])</calculatedColumnFormula>
    </tableColumn>
    <tableColumn id="8" xr3:uid="{00000000-0010-0000-0000-000008000000}" name="Columna1" dataDxfId="1685">
      <calculatedColumnFormula>extraer_hipervinculo([1]!Tabla16[[#This Row],[TIPO DE DOCUMENTO]])</calculatedColumnFormula>
    </tableColumn>
    <tableColumn id="11" xr3:uid="{00000000-0010-0000-0000-00000B000000}" name="Columna12" dataDxfId="1684">
      <calculatedColumnFormula>HYPERLINK([1]!Tabla16[[#This Row],[Columna1]])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6q8vYn_RLLkRwv0fjqsFPtSNfNEOTwBh" TargetMode="External"/><Relationship Id="rId299" Type="http://schemas.openxmlformats.org/officeDocument/2006/relationships/hyperlink" Target="https://drive.google.com/open?id=1ZgU92qsYdmG-pmr9w7wl2XrgD9QkEkK5" TargetMode="External"/><Relationship Id="rId21" Type="http://schemas.openxmlformats.org/officeDocument/2006/relationships/hyperlink" Target="https://obrasociallacaixa.org/es/cuidar-a-quienes-nos-cuidan" TargetMode="External"/><Relationship Id="rId63" Type="http://schemas.openxmlformats.org/officeDocument/2006/relationships/hyperlink" Target="https://drive.google.com/open?id=1PskemJ3C8l69HuzYm7YSlzpjo4v8n5NI" TargetMode="External"/><Relationship Id="rId159" Type="http://schemas.openxmlformats.org/officeDocument/2006/relationships/hyperlink" Target="https://drive.google.com/open?id=1VJCRAD6IJDqE5KZpGv4wYVLVdDC-MGQz" TargetMode="External"/><Relationship Id="rId324" Type="http://schemas.openxmlformats.org/officeDocument/2006/relationships/hyperlink" Target="https://drive.google.com/open?id=1sCSy2KJFGb9-g1iAjMfWfI-oF1Tl41PN" TargetMode="External"/><Relationship Id="rId170" Type="http://schemas.openxmlformats.org/officeDocument/2006/relationships/hyperlink" Target="https://www.resus.org.uk/media/statements/resuscitation-council-uk-statements-on-covid-19-coronavirus-cpr-and-resuscitation/" TargetMode="External"/><Relationship Id="rId226" Type="http://schemas.openxmlformats.org/officeDocument/2006/relationships/hyperlink" Target="https://drive.google.com/open?id=1Tbkz9M_S6jpF5wY8dbdQ42MmUcHG4Iq_" TargetMode="External"/><Relationship Id="rId268" Type="http://schemas.openxmlformats.org/officeDocument/2006/relationships/hyperlink" Target="https://www.eapcnet.eu/publications/coronavirus-and-the-palliative-care-response" TargetMode="External"/><Relationship Id="rId32" Type="http://schemas.openxmlformats.org/officeDocument/2006/relationships/hyperlink" Target="https://www.helpage.org/spain/noticias/coronavirus-covid19-y-personas-mayores/" TargetMode="External"/><Relationship Id="rId74" Type="http://schemas.openxmlformats.org/officeDocument/2006/relationships/hyperlink" Target="https://drive.google.com/open?id=1UGHTX5HqNEtGmY2_nk1RtlZ22pGu6WQ7" TargetMode="External"/><Relationship Id="rId128" Type="http://schemas.openxmlformats.org/officeDocument/2006/relationships/hyperlink" Target="https://drive.google.com/file/d/1BLqC5iar1MayQEFXrLq9Q8dz0tOOsmfG/view?usp=sharing" TargetMode="External"/><Relationship Id="rId335" Type="http://schemas.openxmlformats.org/officeDocument/2006/relationships/hyperlink" Target="https://www.boe.es/boe/dias/2020/05/03/" TargetMode="External"/><Relationship Id="rId5" Type="http://schemas.openxmlformats.org/officeDocument/2006/relationships/hyperlink" Target="https://m.oxfordmedicine.com/mobile/view/10.1093/med/9780190066529.001.0001/med-9780190066529-chapter-9" TargetMode="External"/><Relationship Id="rId181" Type="http://schemas.openxmlformats.org/officeDocument/2006/relationships/hyperlink" Target="https://drive.google.com/file/d/1BLqC5iar1MayQEFXrLq9Q8dz0tOOsmfG/view?usp=sharing" TargetMode="External"/><Relationship Id="rId237" Type="http://schemas.openxmlformats.org/officeDocument/2006/relationships/hyperlink" Target="https://drive.google.com/open?id=1PTd4mmoEzcdcMtNm9V-zlxcZpTDhpOA_" TargetMode="External"/><Relationship Id="rId279" Type="http://schemas.openxmlformats.org/officeDocument/2006/relationships/hyperlink" Target="https://drive.google.com/open?id=1Nuhneype1vDKnujKUwQO9pwn12CVQ428" TargetMode="External"/><Relationship Id="rId43" Type="http://schemas.openxmlformats.org/officeDocument/2006/relationships/hyperlink" Target="https://drive.google.com/open?id=10d5TniAXVYhND8r-qQfOgWajEWjHxy0R" TargetMode="External"/><Relationship Id="rId139" Type="http://schemas.openxmlformats.org/officeDocument/2006/relationships/hyperlink" Target="https://www.resus.org.uk/media/statements/resuscitation-council-uk-statements-on-covid-19-coronavirus-cpr-and-resuscitation/" TargetMode="External"/><Relationship Id="rId290" Type="http://schemas.openxmlformats.org/officeDocument/2006/relationships/hyperlink" Target="https://www.iborjabioetica.url.edu/es/protocolos-y-recomendaciones" TargetMode="External"/><Relationship Id="rId304" Type="http://schemas.openxmlformats.org/officeDocument/2006/relationships/hyperlink" Target="https://drive.google.com/open?id=1nm0XFV0iSprbRm-widDJT0L1mOAS86wx" TargetMode="External"/><Relationship Id="rId85" Type="http://schemas.openxmlformats.org/officeDocument/2006/relationships/hyperlink" Target="https://drive.google.com/open?id=1ZTTgoGXNWmV5UnBN_pYvI3zBHVNo0Eja" TargetMode="External"/><Relationship Id="rId150" Type="http://schemas.openxmlformats.org/officeDocument/2006/relationships/hyperlink" Target="https://drive.google.com/open?id=1WgDcsAMyNc0iBtCO2cfikDg7xXOxmbcu" TargetMode="External"/><Relationship Id="rId192" Type="http://schemas.openxmlformats.org/officeDocument/2006/relationships/hyperlink" Target="https://drive.google.com/open?id=1g6rdH2bA7vKweXWhuV77Lo2LfZzjmMQS" TargetMode="External"/><Relationship Id="rId206" Type="http://schemas.openxmlformats.org/officeDocument/2006/relationships/hyperlink" Target="https://drive.google.com/open?id=1P3DuOA5P-pLtl8OE0OcMBIGWyLE7Fnra" TargetMode="External"/><Relationship Id="rId248" Type="http://schemas.openxmlformats.org/officeDocument/2006/relationships/hyperlink" Target="https://drive.google.com/open?id=1PF-dPf5oZhuI2j6FbNxs1Glqx6mZ8Jk5" TargetMode="External"/><Relationship Id="rId12" Type="http://schemas.openxmlformats.org/officeDocument/2006/relationships/hyperlink" Target="https://drive.google.com/open?id=1rb2bUNM-Locsqq9zxRlEJNA5y1yf_T9k" TargetMode="External"/><Relationship Id="rId108" Type="http://schemas.openxmlformats.org/officeDocument/2006/relationships/hyperlink" Target="https://drive.google.com/open?id=10uqTlNBy8UlwXQcECu05h-s342fQ4-rA" TargetMode="External"/><Relationship Id="rId315" Type="http://schemas.openxmlformats.org/officeDocument/2006/relationships/hyperlink" Target="https://canalsalut.gencat.cat/ca/salut-a-z/c/coronavirus-2019-ncov/ciutadania/gestio-de-les-emocions/gestioemocional.cat/" TargetMode="External"/><Relationship Id="rId54" Type="http://schemas.openxmlformats.org/officeDocument/2006/relationships/hyperlink" Target="https://drive.google.com/open?id=1lR5j4JYJTWrHl2oVqx5A5EqgADAEEsmF" TargetMode="External"/><Relationship Id="rId96" Type="http://schemas.openxmlformats.org/officeDocument/2006/relationships/hyperlink" Target="https://drive.google.com/file/d/1H8TpCLTqzfR0Cj2ECLElgj33MyJqfNvt/view?usp=sharing" TargetMode="External"/><Relationship Id="rId161" Type="http://schemas.openxmlformats.org/officeDocument/2006/relationships/hyperlink" Target="https://drive.google.com/open?id=1KULWIVUg6UXw5hMqmaUI9AJvffgEVfwH" TargetMode="External"/><Relationship Id="rId217" Type="http://schemas.openxmlformats.org/officeDocument/2006/relationships/hyperlink" Target="https://www.cgtrabajosocial.es/docinterescovid" TargetMode="External"/><Relationship Id="rId259" Type="http://schemas.openxmlformats.org/officeDocument/2006/relationships/hyperlink" Target="https://drive.google.com/open?id=1rOEZCycnz8F5x-dtROuAyunmpwAHnYET" TargetMode="External"/><Relationship Id="rId23" Type="http://schemas.openxmlformats.org/officeDocument/2006/relationships/hyperlink" Target="https://www.aecc.es/es/actualidad/noticias/aecc-ofrece-atencion-psicologica-todas-personas-duelo" TargetMode="External"/><Relationship Id="rId119" Type="http://schemas.openxmlformats.org/officeDocument/2006/relationships/hyperlink" Target="https://drive.google.com/open?id=194CZViHC74knmqFv4DrntzG-ab4YsMV_" TargetMode="External"/><Relationship Id="rId270" Type="http://schemas.openxmlformats.org/officeDocument/2006/relationships/hyperlink" Target="https://drive.google.com/open?id=1nyPQ9e-bN9RtqbnhnRNqfqvlEcLp6CWm" TargetMode="External"/><Relationship Id="rId326" Type="http://schemas.openxmlformats.org/officeDocument/2006/relationships/hyperlink" Target="https://drive.google.com/open?id=1uM5Whi7LCSoopTrMFwkKXTBAH6fdnBxv" TargetMode="External"/><Relationship Id="rId65" Type="http://schemas.openxmlformats.org/officeDocument/2006/relationships/hyperlink" Target="https://drive.google.com/open?id=18npQFPjhsXWrhMDeaVWK61stKRfaygjl" TargetMode="External"/><Relationship Id="rId130" Type="http://schemas.openxmlformats.org/officeDocument/2006/relationships/hyperlink" Target="https://drive.google.com/open?id=19LDrUrhKEKX8XKEc7qpisY2aVoBi28WF" TargetMode="External"/><Relationship Id="rId172" Type="http://schemas.openxmlformats.org/officeDocument/2006/relationships/hyperlink" Target="https://drive.google.com/open?id=1T5oNtfi_E5fevCD2mcWwXlqqbQk9_sMl" TargetMode="External"/><Relationship Id="rId228" Type="http://schemas.openxmlformats.org/officeDocument/2006/relationships/hyperlink" Target="https://drive.google.com/open?id=1yDS-qEwY0WOPyT3ozImHbvwIaNQBAD36" TargetMode="External"/><Relationship Id="rId281" Type="http://schemas.openxmlformats.org/officeDocument/2006/relationships/hyperlink" Target="https://drive.google.com/open?id=1uc1r79ELbPFRk2uqrdXrVN8PPMQPOz5d" TargetMode="External"/><Relationship Id="rId337" Type="http://schemas.openxmlformats.org/officeDocument/2006/relationships/hyperlink" Target="https://drive.google.com/file/d/1MjcOHyAKH6v_qd5lwqaBtnUVyGN08hrS/view" TargetMode="External"/><Relationship Id="rId34" Type="http://schemas.openxmlformats.org/officeDocument/2006/relationships/hyperlink" Target="https://www.matiafundazioa.eus/es/documentacion-covid-19" TargetMode="External"/><Relationship Id="rId76" Type="http://schemas.openxmlformats.org/officeDocument/2006/relationships/hyperlink" Target="https://drive.google.com/open?id=14mHHZhI_17sqE5etRTLVr-1Sl5d_n134" TargetMode="External"/><Relationship Id="rId141" Type="http://schemas.openxmlformats.org/officeDocument/2006/relationships/hyperlink" Target="https://drive.google.com/open?id=1fQxUSfrDd437GhtxJQgFuj3zXtcskkBa" TargetMode="External"/><Relationship Id="rId7" Type="http://schemas.openxmlformats.org/officeDocument/2006/relationships/hyperlink" Target="https://drive.google.com/open?id=1ubqVx70js1kHBDWjj3d9UgWkX2GOxLO_" TargetMode="External"/><Relationship Id="rId183" Type="http://schemas.openxmlformats.org/officeDocument/2006/relationships/hyperlink" Target="https://semicyuc.org/covid-19/" TargetMode="External"/><Relationship Id="rId239" Type="http://schemas.openxmlformats.org/officeDocument/2006/relationships/hyperlink" Target="https://drive.google.com/open?id=1INBjwaw-un-ZWd8NVX9wd1NQg1P79aSh" TargetMode="External"/><Relationship Id="rId250" Type="http://schemas.openxmlformats.org/officeDocument/2006/relationships/hyperlink" Target="https://drive.google.com/open?id=18he9_m6rLSWxsoL5wRqy1MHoAFbcRDq0" TargetMode="External"/><Relationship Id="rId292" Type="http://schemas.openxmlformats.org/officeDocument/2006/relationships/hyperlink" Target="https://www.usal.es/consejos-psicologicos" TargetMode="External"/><Relationship Id="rId306" Type="http://schemas.openxmlformats.org/officeDocument/2006/relationships/hyperlink" Target="https://drive.google.com/open?id=1MvmsARkl_5MUP5mRLQ2mK6SB06yUR9uf" TargetMode="External"/><Relationship Id="rId45" Type="http://schemas.openxmlformats.org/officeDocument/2006/relationships/hyperlink" Target="https://drive.google.com/open?id=1rgPbh6sWveo7vWHmjkduPuEbReSdDWek" TargetMode="External"/><Relationship Id="rId87" Type="http://schemas.openxmlformats.org/officeDocument/2006/relationships/hyperlink" Target="https://drive.google.com/open?id=1zHeW30zUgO9UZtpzY-dfMDRBC9Vhxh5W" TargetMode="External"/><Relationship Id="rId110" Type="http://schemas.openxmlformats.org/officeDocument/2006/relationships/hyperlink" Target="https://drive.google.com/open?id=1oG7-lmr93269egs5w-iGH1EqWp7uzXAh" TargetMode="External"/><Relationship Id="rId152" Type="http://schemas.openxmlformats.org/officeDocument/2006/relationships/hyperlink" Target="https://www.helpage.org/what-we-do/guidelines-for-care-homes-for-older-people-in-the-context-of-coronavirus-covid19/" TargetMode="External"/><Relationship Id="rId173" Type="http://schemas.openxmlformats.org/officeDocument/2006/relationships/hyperlink" Target="https://drive.google.com/open?id=1fFDuHRZZxEbipsLHca_21MIHx5AlJlMM" TargetMode="External"/><Relationship Id="rId194" Type="http://schemas.openxmlformats.org/officeDocument/2006/relationships/hyperlink" Target="https://drive.google.com/open?id=1PP4ucdljSgVg6LB2Ew00Lkig1nfalmJo" TargetMode="External"/><Relationship Id="rId208" Type="http://schemas.openxmlformats.org/officeDocument/2006/relationships/hyperlink" Target="https://drive.google.com/open?id=1wncURVU6PmrmaolrS5VDari3l4IpfRMg" TargetMode="External"/><Relationship Id="rId229" Type="http://schemas.openxmlformats.org/officeDocument/2006/relationships/hyperlink" Target="https://drive.google.com/open?id=1NkCbgWKGki0bPmx048a-q1orjx751YLF" TargetMode="External"/><Relationship Id="rId240" Type="http://schemas.openxmlformats.org/officeDocument/2006/relationships/hyperlink" Target="https://ltccovid.org/2020/05/03/report-the-impact-of-the-covid-19-pandemic-on-people-living-with-dementia-in-uk/" TargetMode="External"/><Relationship Id="rId261" Type="http://schemas.openxmlformats.org/officeDocument/2006/relationships/hyperlink" Target="https://drive.google.com/open?id=1XUngNN2DRiTPFVrhu0FCAPIR3gzfzgvA" TargetMode="External"/><Relationship Id="rId14" Type="http://schemas.openxmlformats.org/officeDocument/2006/relationships/hyperlink" Target="https://drive.google.com/open?id=1bJ0zVwyiCKUS_LphWLnOj8scUhATL-K4" TargetMode="External"/><Relationship Id="rId35" Type="http://schemas.openxmlformats.org/officeDocument/2006/relationships/hyperlink" Target="https://drive.google.com/open?id=1nm0XFV0iSprbRm-widDJT0L1mOAS86wx" TargetMode="External"/><Relationship Id="rId56" Type="http://schemas.openxmlformats.org/officeDocument/2006/relationships/hyperlink" Target="https://drive.google.com/open?id=1uc1r79ELbPFRk2uqrdXrVN8PPMQPOz5d" TargetMode="External"/><Relationship Id="rId77" Type="http://schemas.openxmlformats.org/officeDocument/2006/relationships/hyperlink" Target="https://drive.google.com/open?id=1CZWXeHrXtXjXYufNZL2X_VCSEZCTrPfY" TargetMode="External"/><Relationship Id="rId100" Type="http://schemas.openxmlformats.org/officeDocument/2006/relationships/hyperlink" Target="https://drive.google.com/open?id=1RAXazNSkeGfwJrMHLiUJsISyQboC_nUb" TargetMode="External"/><Relationship Id="rId282" Type="http://schemas.openxmlformats.org/officeDocument/2006/relationships/hyperlink" Target="https://drive.google.com/open?id=1ntirmKOJDqn4ICL2CaxA3JiHJFgwUO4N" TargetMode="External"/><Relationship Id="rId317" Type="http://schemas.openxmlformats.org/officeDocument/2006/relationships/hyperlink" Target="https://drive.google.com/open?id=1j1HY2bHmQUZ4q46WLeCoiF4P0OsluYi6" TargetMode="External"/><Relationship Id="rId338" Type="http://schemas.openxmlformats.org/officeDocument/2006/relationships/hyperlink" Target="https://drive.google.com/file/d/1GleR0M9fvQUYhcibXykooFk68xqdtxYR/view" TargetMode="External"/><Relationship Id="rId8" Type="http://schemas.openxmlformats.org/officeDocument/2006/relationships/hyperlink" Target="https://drive.google.com/open?id=1ZGZ1v28YKbhE223um6U6BV6R7qb3oEJp" TargetMode="External"/><Relationship Id="rId98" Type="http://schemas.openxmlformats.org/officeDocument/2006/relationships/hyperlink" Target="https://www.fgalatea.org/es/recomanacions.php" TargetMode="External"/><Relationship Id="rId121" Type="http://schemas.openxmlformats.org/officeDocument/2006/relationships/hyperlink" Target="https://drive.google.com/open?id=1jmtrDhC1wiVBBZVl3sElNKKsNYN7zUuI" TargetMode="External"/><Relationship Id="rId142" Type="http://schemas.openxmlformats.org/officeDocument/2006/relationships/hyperlink" Target="https://drive.google.com/open?id=1_1EmI5o6J8xhbsn9DuERsT6t52BSJmCi" TargetMode="External"/><Relationship Id="rId163" Type="http://schemas.openxmlformats.org/officeDocument/2006/relationships/hyperlink" Target="https://drive.google.com/open?id=1GfxWKm5LKjXNFB2QBq72H2u9Gmg6mubn" TargetMode="External"/><Relationship Id="rId184" Type="http://schemas.openxmlformats.org/officeDocument/2006/relationships/hyperlink" Target="https://drive.google.com/open?id=1S1WXNeL1NhJckCuS0YJifidiDxHqjOyb" TargetMode="External"/><Relationship Id="rId219" Type="http://schemas.openxmlformats.org/officeDocument/2006/relationships/hyperlink" Target="https://www.trabajosocialbadajoz.es/covid-19/" TargetMode="External"/><Relationship Id="rId230" Type="http://schemas.openxmlformats.org/officeDocument/2006/relationships/hyperlink" Target="https://drive.google.com/open?id=1Qh88D5i1ZXn7rr_mgkay7qGXgFkWmjMK" TargetMode="External"/><Relationship Id="rId251" Type="http://schemas.openxmlformats.org/officeDocument/2006/relationships/hyperlink" Target="https://drive.google.com/open?id=1FN8yWtjmG7oKO_PE5ymjeyK1Ux17Rlwq" TargetMode="External"/><Relationship Id="rId25" Type="http://schemas.openxmlformats.org/officeDocument/2006/relationships/hyperlink" Target="https://drive.google.com/open?id=1j1HY2bHmQUZ4q46WLeCoiF4P0OsluYi6" TargetMode="External"/><Relationship Id="rId46" Type="http://schemas.openxmlformats.org/officeDocument/2006/relationships/hyperlink" Target="https://www.usal.es/consejos-psicologicos" TargetMode="External"/><Relationship Id="rId67" Type="http://schemas.openxmlformats.org/officeDocument/2006/relationships/hyperlink" Target="https://drive.google.com/open?id=1fgXEmicMfg141L2UNLy2TVuMo8X8Oq97" TargetMode="External"/><Relationship Id="rId272" Type="http://schemas.openxmlformats.org/officeDocument/2006/relationships/hyperlink" Target="https://drive.google.com/open?id=1z4X1f2RAanW-7kNxSI5hwC8_ytMQZ4fQ" TargetMode="External"/><Relationship Id="rId293" Type="http://schemas.openxmlformats.org/officeDocument/2006/relationships/hyperlink" Target="https://drive.google.com/open?id=1yqS--ECHgXYFqTVnFQPtLBSRun6cDJMy" TargetMode="External"/><Relationship Id="rId307" Type="http://schemas.openxmlformats.org/officeDocument/2006/relationships/hyperlink" Target="https://www.matiafundazioa.eus/es/documentacion-covid-19" TargetMode="External"/><Relationship Id="rId328" Type="http://schemas.openxmlformats.org/officeDocument/2006/relationships/hyperlink" Target="https://www.aecc.es/es/actualidad/noticias/aecc-ofrece-atencion-psicologica-todas-personas-duelo" TargetMode="External"/><Relationship Id="rId88" Type="http://schemas.openxmlformats.org/officeDocument/2006/relationships/hyperlink" Target="https://drive.google.com/open?id=11xAkKrLvQmmxEkutm_kbCJQQTlmciBr6" TargetMode="External"/><Relationship Id="rId111" Type="http://schemas.openxmlformats.org/officeDocument/2006/relationships/hyperlink" Target="https://drive.google.com/open?id=14z4irnz_nOAOjMHle4KFGQ1ruOI-k_Kj" TargetMode="External"/><Relationship Id="rId132" Type="http://schemas.openxmlformats.org/officeDocument/2006/relationships/hyperlink" Target="https://drive.google.com/open?id=1JBjRGC4alE_vz8JdiBjFQoq3s66ONSpG" TargetMode="External"/><Relationship Id="rId153" Type="http://schemas.openxmlformats.org/officeDocument/2006/relationships/hyperlink" Target="https://drive.google.com/open?id=1rb2bUNM-Locsqq9zxRlEJNA5y1yf_T9k" TargetMode="External"/><Relationship Id="rId174" Type="http://schemas.openxmlformats.org/officeDocument/2006/relationships/hyperlink" Target="https://drive.google.com/open?id=1cT6YhaQIsbxelRkoJ0yrHXJ0IsRIDfs1" TargetMode="External"/><Relationship Id="rId195" Type="http://schemas.openxmlformats.org/officeDocument/2006/relationships/hyperlink" Target="https://drive.google.com/file/d/1oTDkGO4JIWaVQrZ-Ks-JGg52R5tMQoHm/view?usp=sharing" TargetMode="External"/><Relationship Id="rId209" Type="http://schemas.openxmlformats.org/officeDocument/2006/relationships/hyperlink" Target="https://drive.google.com/open?id=1NEnD0ePz8Cx0CH7ko4iHjeWzW2fzzTTV" TargetMode="External"/><Relationship Id="rId220" Type="http://schemas.openxmlformats.org/officeDocument/2006/relationships/hyperlink" Target="https://drive.google.com/file/d/1A8DIaY9lOeiAUVSHlNCdAMhfQdCTHB-x/view" TargetMode="External"/><Relationship Id="rId241" Type="http://schemas.openxmlformats.org/officeDocument/2006/relationships/hyperlink" Target="https://drive.google.com/open?id=1kgKSxv8Qj6JdEnd4kcSGVTcEYDqmK_Dz" TargetMode="External"/><Relationship Id="rId15" Type="http://schemas.openxmlformats.org/officeDocument/2006/relationships/hyperlink" Target="https://drive.google.com/file/d/14tf-8T2_tC7CMpmfs1RxMYx8dhfE1B-B/view" TargetMode="External"/><Relationship Id="rId36" Type="http://schemas.openxmlformats.org/officeDocument/2006/relationships/hyperlink" Target="https://drive.google.com/open?id=1ONUxo1xerNci4WKbgiIHbworx9QOu8Ew" TargetMode="External"/><Relationship Id="rId57" Type="http://schemas.openxmlformats.org/officeDocument/2006/relationships/hyperlink" Target="https://drive.google.com/open?id=1SK4dNy-Ig5ShimkFwCSsfzK8WozOzoeL" TargetMode="External"/><Relationship Id="rId262" Type="http://schemas.openxmlformats.org/officeDocument/2006/relationships/hyperlink" Target="https://drive.google.com/open?id=1Ng-bSBV4FPwFOVQcvGV7Nn0DRRku-iFJ" TargetMode="External"/><Relationship Id="rId283" Type="http://schemas.openxmlformats.org/officeDocument/2006/relationships/hyperlink" Target="https://drive.google.com/open?id=1lR5j4JYJTWrHl2oVqx5A5EqgADAEEsmF" TargetMode="External"/><Relationship Id="rId318" Type="http://schemas.openxmlformats.org/officeDocument/2006/relationships/hyperlink" Target="https://interior.gencat.cat/ca/arees_dactuacio/proteccio_civil/consells_autoproteccio_emergencia/malalties-transmissibles-emergents-amb-potencial-alt-risc-/fases-de-confinament/" TargetMode="External"/><Relationship Id="rId339" Type="http://schemas.openxmlformats.org/officeDocument/2006/relationships/hyperlink" Target="https://drive.google.com/file/d/1JT_p3NOoybdw7A74zCt0LPf3JCc-SED1/view" TargetMode="External"/><Relationship Id="rId78" Type="http://schemas.openxmlformats.org/officeDocument/2006/relationships/hyperlink" Target="https://drive.google.com/open?id=1EuwYOqwwl76fhy5wdlkqIJcBIyD3VK5G" TargetMode="External"/><Relationship Id="rId99" Type="http://schemas.openxmlformats.org/officeDocument/2006/relationships/hyperlink" Target="https://drive.google.com/open?id=1Swtp43YjpDy5O_G1hrUFjBPAMjZJw-PE" TargetMode="External"/><Relationship Id="rId101" Type="http://schemas.openxmlformats.org/officeDocument/2006/relationships/hyperlink" Target="https://drive.google.com/open?id=1z8jPBd316XMd56nlBpOJYvf97u-zhFj1" TargetMode="External"/><Relationship Id="rId122" Type="http://schemas.openxmlformats.org/officeDocument/2006/relationships/hyperlink" Target="https://drive.google.com/open?id=1REntbIPVK67QCWF9k6hWTUjLAqT3nspw" TargetMode="External"/><Relationship Id="rId143" Type="http://schemas.openxmlformats.org/officeDocument/2006/relationships/hyperlink" Target="https://covid19.sccm.org/nonicu.htm" TargetMode="External"/><Relationship Id="rId164" Type="http://schemas.openxmlformats.org/officeDocument/2006/relationships/hyperlink" Target="https://drive.google.com/file/d/1q0Sqavw0-GWCG6l1PX4nqwKX7cdTYiYW/view?usp=sharing" TargetMode="External"/><Relationship Id="rId185" Type="http://schemas.openxmlformats.org/officeDocument/2006/relationships/hyperlink" Target="https://drive.google.com/open?id=1VBDvYWfcIInYdP_oS9foJjdGSKCuA5iT" TargetMode="External"/><Relationship Id="rId9" Type="http://schemas.openxmlformats.org/officeDocument/2006/relationships/hyperlink" Target="https://drive.google.com/file/d/1V_2S6lY2SMasCXqcCyxJ076TOXlTOPkt/view?usp=sharing" TargetMode="External"/><Relationship Id="rId210" Type="http://schemas.openxmlformats.org/officeDocument/2006/relationships/hyperlink" Target="https://drive.google.com/open?id=1zd9vtZrq0gSw9PZMsD3B0RW0MzFxVNa8" TargetMode="External"/><Relationship Id="rId26" Type="http://schemas.openxmlformats.org/officeDocument/2006/relationships/hyperlink" Target="https://drive.google.com/open?id=1PoFwaJ7h8mKaCrb7OhOnMins7YzNl_PM" TargetMode="External"/><Relationship Id="rId231" Type="http://schemas.openxmlformats.org/officeDocument/2006/relationships/hyperlink" Target="https://drive.google.com/open?id=1t_EN7Vn9rnEAJ8LHoEZqk1wNOBCpODkm" TargetMode="External"/><Relationship Id="rId252" Type="http://schemas.openxmlformats.org/officeDocument/2006/relationships/hyperlink" Target="https://www.cps.ca/en/blog-blogue/how-to-help-youth-tackle-the-blues-during-covid-19" TargetMode="External"/><Relationship Id="rId273" Type="http://schemas.openxmlformats.org/officeDocument/2006/relationships/hyperlink" Target="https://drive.google.com/open?id=1Eu9LtkKioyrfCA4I4dccaxuX0fakQ3pt" TargetMode="External"/><Relationship Id="rId294" Type="http://schemas.openxmlformats.org/officeDocument/2006/relationships/hyperlink" Target="https://drive.google.com/open?id=1rgPbh6sWveo7vWHmjkduPuEbReSdDWek" TargetMode="External"/><Relationship Id="rId308" Type="http://schemas.openxmlformats.org/officeDocument/2006/relationships/hyperlink" Target="https://drive.google.com/open?id=1WgDcsAMyNc0iBtCO2cfikDg7xXOxmbcu" TargetMode="External"/><Relationship Id="rId329" Type="http://schemas.openxmlformats.org/officeDocument/2006/relationships/hyperlink" Target="https://www.youtube.com/watch?v=mnHJSM51YyY&amp;feature=youtu.be" TargetMode="External"/><Relationship Id="rId47" Type="http://schemas.openxmlformats.org/officeDocument/2006/relationships/hyperlink" Target="https://drive.google.com/open?id=1jMCbsTZig5EmqbP2SgFIBbwxnsMUKkpJ" TargetMode="External"/><Relationship Id="rId68" Type="http://schemas.openxmlformats.org/officeDocument/2006/relationships/hyperlink" Target="https://www.fgalatea.org/ca/caixa-recursos.php" TargetMode="External"/><Relationship Id="rId89" Type="http://schemas.openxmlformats.org/officeDocument/2006/relationships/hyperlink" Target="https://drive.google.com/open?id=1B3VsYcTZR7vP-jB7QC0oGNfrBIAOgRQ-" TargetMode="External"/><Relationship Id="rId112" Type="http://schemas.openxmlformats.org/officeDocument/2006/relationships/hyperlink" Target="https://drive.google.com/open?id=1NXruxZ9hxANUbmcF_mgAhAz4-vZFMDZ-" TargetMode="External"/><Relationship Id="rId133" Type="http://schemas.openxmlformats.org/officeDocument/2006/relationships/hyperlink" Target="https://drive.google.com/open?id=1T_MJYdRJ6dV5fAvc4PpBFA63EF1gtX24" TargetMode="External"/><Relationship Id="rId154" Type="http://schemas.openxmlformats.org/officeDocument/2006/relationships/hyperlink" Target="https://drive.google.com/open?id=1qBIGjsxLS2mj2sZpTUTE_eS3xLkudAKV" TargetMode="External"/><Relationship Id="rId175" Type="http://schemas.openxmlformats.org/officeDocument/2006/relationships/hyperlink" Target="https://drive.google.com/open?id=1L0VMRqdm1SLKiDF9EnCkTkwDezrej7ng" TargetMode="External"/><Relationship Id="rId340" Type="http://schemas.openxmlformats.org/officeDocument/2006/relationships/table" Target="../tables/table1.xml"/><Relationship Id="rId196" Type="http://schemas.openxmlformats.org/officeDocument/2006/relationships/hyperlink" Target="https://drive.google.com/open?id=1QNcaHHtIciQSXrCQ_8wi6EFhvsAbngur" TargetMode="External"/><Relationship Id="rId200" Type="http://schemas.openxmlformats.org/officeDocument/2006/relationships/hyperlink" Target="https://drive.google.com/open?id=1oG7-lmr93269egs5w-iGH1EqWp7uzXAh" TargetMode="External"/><Relationship Id="rId16" Type="http://schemas.openxmlformats.org/officeDocument/2006/relationships/hyperlink" Target="https://covid19.isciii.es/" TargetMode="External"/><Relationship Id="rId221" Type="http://schemas.openxmlformats.org/officeDocument/2006/relationships/hyperlink" Target="https://www.camh.ca/-/media/files/camh_covid19_infosheet-talking_to_kids-pdf.pdf?la=en&amp;hash=59AC3799BC481EC9238ECD9044A98B40C5CEA253." TargetMode="External"/><Relationship Id="rId242" Type="http://schemas.openxmlformats.org/officeDocument/2006/relationships/hyperlink" Target="https://drive.google.com/open?id=12vLptV9JDpRDqUvM4QQ4MJTFW7Z5hSaR" TargetMode="External"/><Relationship Id="rId263" Type="http://schemas.openxmlformats.org/officeDocument/2006/relationships/hyperlink" Target="https://www.redpal.es/cuidados-paliativos-y-coronavirus/" TargetMode="External"/><Relationship Id="rId284" Type="http://schemas.openxmlformats.org/officeDocument/2006/relationships/hyperlink" Target="https://drive.google.com/open?id=1DeKOeLHppsHfCcTmqMXimYkYo8njBYyb" TargetMode="External"/><Relationship Id="rId319" Type="http://schemas.openxmlformats.org/officeDocument/2006/relationships/hyperlink" Target="https://drive.google.com/open?id=1vAZl9FIx-yLSKMPqGn5mry-9KsgXrPOa" TargetMode="External"/><Relationship Id="rId37" Type="http://schemas.openxmlformats.org/officeDocument/2006/relationships/hyperlink" Target="https://drive.google.com/open?id=1azYFYumXIGui281BytXiUwEEw-f3yfEw" TargetMode="External"/><Relationship Id="rId58" Type="http://schemas.openxmlformats.org/officeDocument/2006/relationships/hyperlink" Target="https://drive.google.com/open?id=1Nuhneype1vDKnujKUwQO9pwn12CVQ428" TargetMode="External"/><Relationship Id="rId79" Type="http://schemas.openxmlformats.org/officeDocument/2006/relationships/hyperlink" Target="https://drive.google.com/open?id=1dkdvl21RnaGXOTvoaDQotwM0-UsA5F72" TargetMode="External"/><Relationship Id="rId102" Type="http://schemas.openxmlformats.org/officeDocument/2006/relationships/hyperlink" Target="https://drive.google.com/open?id=1NEnD0ePz8Cx0CH7ko4iHjeWzW2fzzTTV" TargetMode="External"/><Relationship Id="rId123" Type="http://schemas.openxmlformats.org/officeDocument/2006/relationships/hyperlink" Target="https://drive.google.com/open?id=1jnmMlyDB8ODKsV4WhHto0Z2Fi8lWAKEt" TargetMode="External"/><Relationship Id="rId144" Type="http://schemas.openxmlformats.org/officeDocument/2006/relationships/hyperlink" Target="https://www.nejm.org/coronavirus?cid=DM88311&amp;bid=165326853" TargetMode="External"/><Relationship Id="rId330" Type="http://schemas.openxmlformats.org/officeDocument/2006/relationships/hyperlink" Target="https://obrasociallacaixa.org/es/cuidar-a-quienes-nos-cuidan" TargetMode="External"/><Relationship Id="rId90" Type="http://schemas.openxmlformats.org/officeDocument/2006/relationships/hyperlink" Target="https://drive.google.com/open?id=1hg9FUZ9x0idjITdeUeqktMbzliw2TCZk" TargetMode="External"/><Relationship Id="rId165" Type="http://schemas.openxmlformats.org/officeDocument/2006/relationships/hyperlink" Target="https://www.nejm.org/coronavirus?cid=DM88311&amp;bid=165326853" TargetMode="External"/><Relationship Id="rId186" Type="http://schemas.openxmlformats.org/officeDocument/2006/relationships/hyperlink" Target="https://drive.google.com/open?id=1hr42am5fXVMxbcPIozYpECs6TYTo4cCj" TargetMode="External"/><Relationship Id="rId211" Type="http://schemas.openxmlformats.org/officeDocument/2006/relationships/hyperlink" Target="https://drive.google.com/open?id=1z8jPBd316XMd56nlBpOJYvf97u-zhFj1" TargetMode="External"/><Relationship Id="rId232" Type="http://schemas.openxmlformats.org/officeDocument/2006/relationships/hyperlink" Target="https://drive.google.com/open?id=1pboXBBbd9z8mavC1YVoa2NY6Y0VBSyXQ" TargetMode="External"/><Relationship Id="rId253" Type="http://schemas.openxmlformats.org/officeDocument/2006/relationships/hyperlink" Target="https://www.cps.ca/en/blog-blogue/how-can-we-talk-to-kids-about-covid-19" TargetMode="External"/><Relationship Id="rId274" Type="http://schemas.openxmlformats.org/officeDocument/2006/relationships/hyperlink" Target="https://drive.google.com/open?id=1TrIExfCXnv6dDreRz2A5lwE6fH6VHUNE" TargetMode="External"/><Relationship Id="rId295" Type="http://schemas.openxmlformats.org/officeDocument/2006/relationships/hyperlink" Target="https://drive.google.com/open?id=17Or9acps87o93ivogOo0hhyGKmtDiC5U" TargetMode="External"/><Relationship Id="rId309" Type="http://schemas.openxmlformats.org/officeDocument/2006/relationships/hyperlink" Target="https://drive.google.com/open?id=1-4okemFPe2owUBXlHmul5gdJbY1_kaep" TargetMode="External"/><Relationship Id="rId27" Type="http://schemas.openxmlformats.org/officeDocument/2006/relationships/hyperlink" Target="https://canalsalut.gencat.cat/ca/salut-a-z/c/coronavirus-2019-ncov/ciutadania/gestio-de-les-emocions/gestioemocional.cat/" TargetMode="External"/><Relationship Id="rId48" Type="http://schemas.openxmlformats.org/officeDocument/2006/relationships/hyperlink" Target="https://drive.google.com/open?id=1U0RY0QGYAFgG6g8_MAgAo3iwo8065hN8" TargetMode="External"/><Relationship Id="rId69" Type="http://schemas.openxmlformats.org/officeDocument/2006/relationships/hyperlink" Target="https://fundacioncaredoctors.org/protocolo-sedacion-paliativa-covid-19/" TargetMode="External"/><Relationship Id="rId113" Type="http://schemas.openxmlformats.org/officeDocument/2006/relationships/hyperlink" Target="https://drive.google.com/open?id=1kKNLkfFkc6t9hEQmFjxoUlQ4nKen6oAJ" TargetMode="External"/><Relationship Id="rId134" Type="http://schemas.openxmlformats.org/officeDocument/2006/relationships/hyperlink" Target="https://drive.google.com/open?id=1L0VMRqdm1SLKiDF9EnCkTkwDezrej7ng" TargetMode="External"/><Relationship Id="rId320" Type="http://schemas.openxmlformats.org/officeDocument/2006/relationships/hyperlink" Target="https://enfermedades-raras.org/" TargetMode="External"/><Relationship Id="rId80" Type="http://schemas.openxmlformats.org/officeDocument/2006/relationships/hyperlink" Target="https://www.cps.ca/en/blog-blogue/how-to-help-youth-tackle-the-blues-during-covid-19" TargetMode="External"/><Relationship Id="rId155" Type="http://schemas.openxmlformats.org/officeDocument/2006/relationships/hyperlink" Target="https://drive.google.com/open?id=1v3y1RVEUZeiQIy9wnv5gB6oXPwKeWnYW" TargetMode="External"/><Relationship Id="rId176" Type="http://schemas.openxmlformats.org/officeDocument/2006/relationships/hyperlink" Target="https://drive.google.com/open?id=1T_MJYdRJ6dV5fAvc4PpBFA63EF1gtX24" TargetMode="External"/><Relationship Id="rId197" Type="http://schemas.openxmlformats.org/officeDocument/2006/relationships/hyperlink" Target="https://drive.google.com/open?id=1kKNLkfFkc6t9hEQmFjxoUlQ4nKen6oAJ" TargetMode="External"/><Relationship Id="rId201" Type="http://schemas.openxmlformats.org/officeDocument/2006/relationships/hyperlink" Target="https://drive.google.com/open?id=199ZuxY5rv_-KHyJYCyOPJTzHVZQb1FWt" TargetMode="External"/><Relationship Id="rId222" Type="http://schemas.openxmlformats.org/officeDocument/2006/relationships/hyperlink" Target="https://drive.google.com/open?id=1hg9FUZ9x0idjITdeUeqktMbzliw2TCZk" TargetMode="External"/><Relationship Id="rId243" Type="http://schemas.openxmlformats.org/officeDocument/2006/relationships/hyperlink" Target="https://drive.google.com/open?id=1HABb30TJTc9RQcewMTrEd02Vpxo0pBQA" TargetMode="External"/><Relationship Id="rId264" Type="http://schemas.openxmlformats.org/officeDocument/2006/relationships/hyperlink" Target="https://drive.google.com/open?id=11sqeDbHN_e3joS1o-VMZ6uuRsBo8fzS-" TargetMode="External"/><Relationship Id="rId285" Type="http://schemas.openxmlformats.org/officeDocument/2006/relationships/hyperlink" Target="https://drive.google.com/file/d/1SD_tks7iox9XwYX1QkV4KMefmgqCHGAw/view?usp=sharing" TargetMode="External"/><Relationship Id="rId17" Type="http://schemas.openxmlformats.org/officeDocument/2006/relationships/hyperlink" Target="https://drive.google.com/open?id=1s-6smPR1YuN6aqWOIDBjlNScP5I-8di1" TargetMode="External"/><Relationship Id="rId38" Type="http://schemas.openxmlformats.org/officeDocument/2006/relationships/hyperlink" Target="https://drive.google.com/open?id=17zS5rtD1Sbeawy9pSxYnODAxTEs5ICiO" TargetMode="External"/><Relationship Id="rId59" Type="http://schemas.openxmlformats.org/officeDocument/2006/relationships/hyperlink" Target="https://drive.google.com/open?id=12FNe8_y0poiUHldjElfS5t0LmzaJR-KV" TargetMode="External"/><Relationship Id="rId103" Type="http://schemas.openxmlformats.org/officeDocument/2006/relationships/hyperlink" Target="https://drive.google.com/open?id=1wncURVU6PmrmaolrS5VDari3l4IpfRMg" TargetMode="External"/><Relationship Id="rId124" Type="http://schemas.openxmlformats.org/officeDocument/2006/relationships/hyperlink" Target="https://drive.google.com/open?id=1hr42am5fXVMxbcPIozYpECs6TYTo4cCj" TargetMode="External"/><Relationship Id="rId310" Type="http://schemas.openxmlformats.org/officeDocument/2006/relationships/hyperlink" Target="https://www.helpage.org/spain/noticias/coronavirus-covid19-y-personas-mayores/" TargetMode="External"/><Relationship Id="rId70" Type="http://schemas.openxmlformats.org/officeDocument/2006/relationships/hyperlink" Target="https://drive.google.com/open?id=11sqeDbHN_e3joS1o-VMZ6uuRsBo8fzS-" TargetMode="External"/><Relationship Id="rId91" Type="http://schemas.openxmlformats.org/officeDocument/2006/relationships/hyperlink" Target="https://www.camh.ca/-/media/files/camh_covid19_infosheet-talking_to_kids-pdf.pdf?la=en&amp;hash=59AC3799BC481EC9238ECD9044A98B40C5CEA253" TargetMode="External"/><Relationship Id="rId145" Type="http://schemas.openxmlformats.org/officeDocument/2006/relationships/hyperlink" Target="https://drive.google.com/open?id=1P3DuOA5P-pLtl8OE0OcMBIGWyLE7Fnra" TargetMode="External"/><Relationship Id="rId166" Type="http://schemas.openxmlformats.org/officeDocument/2006/relationships/hyperlink" Target="https://covid19.sccm.org/nonicu.htm" TargetMode="External"/><Relationship Id="rId187" Type="http://schemas.openxmlformats.org/officeDocument/2006/relationships/hyperlink" Target="https://drive.google.com/open?id=1jnmMlyDB8ODKsV4WhHto0Z2Fi8lWAKEt" TargetMode="External"/><Relationship Id="rId331" Type="http://schemas.openxmlformats.org/officeDocument/2006/relationships/hyperlink" Target="https://drive.google.com/open?id=1FBBJ38nUxaZ6iFxc1lFunLJAwHACPaWB" TargetMode="External"/><Relationship Id="rId1" Type="http://schemas.openxmlformats.org/officeDocument/2006/relationships/hyperlink" Target="https://drive.google.com/open?id=1bJ0zVwyiCKUS_LphWLnOj8scUhATL-K4" TargetMode="External"/><Relationship Id="rId212" Type="http://schemas.openxmlformats.org/officeDocument/2006/relationships/hyperlink" Target="https://drive.google.com/open?id=1RAXazNSkeGfwJrMHLiUJsISyQboC_nUb" TargetMode="External"/><Relationship Id="rId233" Type="http://schemas.openxmlformats.org/officeDocument/2006/relationships/hyperlink" Target="https://drive.google.com/open?id=1m7LKkfA3RmmGOmhIsBbIGVr4TB5-imn7" TargetMode="External"/><Relationship Id="rId254" Type="http://schemas.openxmlformats.org/officeDocument/2006/relationships/hyperlink" Target="https://drive.google.com/open?id=1dkdvl21RnaGXOTvoaDQotwM0-UsA5F72" TargetMode="External"/><Relationship Id="rId28" Type="http://schemas.openxmlformats.org/officeDocument/2006/relationships/hyperlink" Target="https://drive.google.com/open?id=1kLVN8oOUoQ0J48ngA25ppeU6KWUNaMs5" TargetMode="External"/><Relationship Id="rId49" Type="http://schemas.openxmlformats.org/officeDocument/2006/relationships/hyperlink" Target="https://drive.google.com/open?id=1P36CSEpZV_PPETKFQcp6WUvTD_8DO-Yx" TargetMode="External"/><Relationship Id="rId114" Type="http://schemas.openxmlformats.org/officeDocument/2006/relationships/hyperlink" Target="https://drive.google.com/open?id=1QNcaHHtIciQSXrCQ_8wi6EFhvsAbngur" TargetMode="External"/><Relationship Id="rId275" Type="http://schemas.openxmlformats.org/officeDocument/2006/relationships/hyperlink" Target="https://drive.google.com/open?id=1TPmdQsQOAcUGHVf_jbQN9gElUR6oKhma" TargetMode="External"/><Relationship Id="rId296" Type="http://schemas.openxmlformats.org/officeDocument/2006/relationships/hyperlink" Target="https://drive.google.com/open?id=10d5TniAXVYhND8r-qQfOgWajEWjHxy0R" TargetMode="External"/><Relationship Id="rId300" Type="http://schemas.openxmlformats.org/officeDocument/2006/relationships/hyperlink" Target="https://drive.google.com/open?id=1bznY3YwRfGTqeE9xSie_TMuGs66HeJtk" TargetMode="External"/><Relationship Id="rId60" Type="http://schemas.openxmlformats.org/officeDocument/2006/relationships/hyperlink" Target="https://drive.google.com/open?id=1AxXTSStk7RZmhOaI52oqWWFDEXVC7Or8" TargetMode="External"/><Relationship Id="rId81" Type="http://schemas.openxmlformats.org/officeDocument/2006/relationships/hyperlink" Target="https://www.cps.ca/en/blog-blogue/how-can-we-talk-to-kids-about-covid-19" TargetMode="External"/><Relationship Id="rId135" Type="http://schemas.openxmlformats.org/officeDocument/2006/relationships/hyperlink" Target="https://drive.google.com/open?id=1cT6YhaQIsbxelRkoJ0yrHXJ0IsRIDfs1" TargetMode="External"/><Relationship Id="rId156" Type="http://schemas.openxmlformats.org/officeDocument/2006/relationships/hyperlink" Target="https://drive.google.com/file/d/1V_2S6lY2SMasCXqcCyxJ076TOXlTOPkt/view?usp=sharing" TargetMode="External"/><Relationship Id="rId177" Type="http://schemas.openxmlformats.org/officeDocument/2006/relationships/hyperlink" Target="https://drive.google.com/open?id=1JBjRGC4alE_vz8JdiBjFQoq3s66ONSpG" TargetMode="External"/><Relationship Id="rId198" Type="http://schemas.openxmlformats.org/officeDocument/2006/relationships/hyperlink" Target="https://drive.google.com/open?id=1NXruxZ9hxANUbmcF_mgAhAz4-vZFMDZ-" TargetMode="External"/><Relationship Id="rId321" Type="http://schemas.openxmlformats.org/officeDocument/2006/relationships/hyperlink" Target="https://drive.google.com/open?id=1x8lXMM_BnJmz1sa1GE2zePh5uGsJf5bt" TargetMode="External"/><Relationship Id="rId202" Type="http://schemas.openxmlformats.org/officeDocument/2006/relationships/hyperlink" Target="https://drive.google.com/open?id=10uqTlNBy8UlwXQcECu05h-s342fQ4-rA" TargetMode="External"/><Relationship Id="rId223" Type="http://schemas.openxmlformats.org/officeDocument/2006/relationships/hyperlink" Target="https://drive.google.com/open?id=1B3VsYcTZR7vP-jB7QC0oGNfrBIAOgRQ-" TargetMode="External"/><Relationship Id="rId244" Type="http://schemas.openxmlformats.org/officeDocument/2006/relationships/hyperlink" Target="https://drive.google.com/open?id=1w-fXVU99CAwRzXBRDfkDAANkeCUoo7tH" TargetMode="External"/><Relationship Id="rId18" Type="http://schemas.openxmlformats.org/officeDocument/2006/relationships/hyperlink" Target="https://drive.google.com/open?id=1yMXELWmdTo8EAu2snIUshVdlak2Lwd51" TargetMode="External"/><Relationship Id="rId39" Type="http://schemas.openxmlformats.org/officeDocument/2006/relationships/hyperlink" Target="https://drive.google.com/open?id=1bznY3YwRfGTqeE9xSie_TMuGs66HeJtk" TargetMode="External"/><Relationship Id="rId265" Type="http://schemas.openxmlformats.org/officeDocument/2006/relationships/hyperlink" Target="https://fundacioncaredoctors.org/protocolo-sedacion-paliativa-covid-19/" TargetMode="External"/><Relationship Id="rId286" Type="http://schemas.openxmlformats.org/officeDocument/2006/relationships/hyperlink" Target="https://drive.google.com/open?id=102jCZUrq_mQeZrwp-rLJm0op7aDQxI5s" TargetMode="External"/><Relationship Id="rId50" Type="http://schemas.openxmlformats.org/officeDocument/2006/relationships/hyperlink" Target="https://www.medrxiv.org/content/10.1101/2020.03.18.20038448v1.full.pdf" TargetMode="External"/><Relationship Id="rId104" Type="http://schemas.openxmlformats.org/officeDocument/2006/relationships/hyperlink" Target="https://www.uch.cat/altres/info-covid-19/etica-i-responsabilitat-social/abordatge-etic-crisi-de-la-covid-19/repositori-de-documents-100.html" TargetMode="External"/><Relationship Id="rId125" Type="http://schemas.openxmlformats.org/officeDocument/2006/relationships/hyperlink" Target="https://drive.google.com/open?id=1VBDvYWfcIInYdP_oS9foJjdGSKCuA5iT" TargetMode="External"/><Relationship Id="rId146" Type="http://schemas.openxmlformats.org/officeDocument/2006/relationships/hyperlink" Target="https://drive.google.com/open?id=1zd9vtZrq0gSw9PZMsD3B0RW0MzFxVNa8" TargetMode="External"/><Relationship Id="rId167" Type="http://schemas.openxmlformats.org/officeDocument/2006/relationships/hyperlink" Target="https://drive.google.com/open?id=1_1EmI5o6J8xhbsn9DuERsT6t52BSJmCi" TargetMode="External"/><Relationship Id="rId188" Type="http://schemas.openxmlformats.org/officeDocument/2006/relationships/hyperlink" Target="https://drive.google.com/open?id=1REntbIPVK67QCWF9k6hWTUjLAqT3nspw" TargetMode="External"/><Relationship Id="rId311" Type="http://schemas.openxmlformats.org/officeDocument/2006/relationships/hyperlink" Target="https://drive.google.com/open?id=1CuF_p8r-dmfyie00DOIxPAn20QRFaQOI" TargetMode="External"/><Relationship Id="rId332" Type="http://schemas.openxmlformats.org/officeDocument/2006/relationships/hyperlink" Target="https://drive.google.com/file/d/19xArCjVUF7t-ar6wVv_B4yoDZVFvaV9G/view?usp=sharing" TargetMode="External"/><Relationship Id="rId71" Type="http://schemas.openxmlformats.org/officeDocument/2006/relationships/hyperlink" Target="https://www.redpal.es/cuidados-paliativos-y-coronavirus/?utm_source=Red+de+Cuidados+Paliativos+de+Andaluc%C3%ADa&amp;utm_campaign=2f9ecc8ac0-EMAIL_CAMPAIGN_2020_03_20_09_50&amp;utm_medium=email&amp;utm_term=0_181e4a3352-2f9ecc8ac0-54515955" TargetMode="External"/><Relationship Id="rId92" Type="http://schemas.openxmlformats.org/officeDocument/2006/relationships/hyperlink" Target="https://drive.google.com/file/d/1A8DIaY9lOeiAUVSHlNCdAMhfQdCTHB-x/view" TargetMode="External"/><Relationship Id="rId213" Type="http://schemas.openxmlformats.org/officeDocument/2006/relationships/hyperlink" Target="https://drive.google.com/open?id=1Swtp43YjpDy5O_G1hrUFjBPAMjZJw-PE" TargetMode="External"/><Relationship Id="rId234" Type="http://schemas.openxmlformats.org/officeDocument/2006/relationships/hyperlink" Target="https://drive.google.com/open?id=1Fv-mS4h3xSABwVq81xi-NFWPW0qpwqw9" TargetMode="External"/><Relationship Id="rId2" Type="http://schemas.openxmlformats.org/officeDocument/2006/relationships/hyperlink" Target="https://drive.google.com/file/d/1q0Sqavw0-GWCG6l1PX4nqwKX7cdTYiYW/view?usp=sharing" TargetMode="External"/><Relationship Id="rId29" Type="http://schemas.openxmlformats.org/officeDocument/2006/relationships/hyperlink" Target="https://drive.google.com/open?id=1f4yeTJlmUE5nh-isjmHt6qdlA7VMjG-5" TargetMode="External"/><Relationship Id="rId255" Type="http://schemas.openxmlformats.org/officeDocument/2006/relationships/hyperlink" Target="https://drive.google.com/open?id=1EuwYOqwwl76fhy5wdlkqIJcBIyD3VK5G" TargetMode="External"/><Relationship Id="rId276" Type="http://schemas.openxmlformats.org/officeDocument/2006/relationships/hyperlink" Target="https://drive.google.com/open?id=1AxXTSStk7RZmhOaI52oqWWFDEXVC7Or8" TargetMode="External"/><Relationship Id="rId297" Type="http://schemas.openxmlformats.org/officeDocument/2006/relationships/hyperlink" Target="https://drive.google.com/open?id=1hxxrm8Veu8LW19Mc26HZM6d6OrIxKjmb" TargetMode="External"/><Relationship Id="rId40" Type="http://schemas.openxmlformats.org/officeDocument/2006/relationships/hyperlink" Target="https://drive.google.com/open?id=1ZgU92qsYdmG-pmr9w7wl2XrgD9QkEkK5" TargetMode="External"/><Relationship Id="rId115" Type="http://schemas.openxmlformats.org/officeDocument/2006/relationships/hyperlink" Target="https://drive.google.com/file/d/1oTDkGO4JIWaVQrZ-Ks-JGg52R5tMQoHm/view?usp=sharing" TargetMode="External"/><Relationship Id="rId136" Type="http://schemas.openxmlformats.org/officeDocument/2006/relationships/hyperlink" Target="https://drive.google.com/open?id=1fFDuHRZZxEbipsLHca_21MIHx5AlJlMM" TargetMode="External"/><Relationship Id="rId157" Type="http://schemas.openxmlformats.org/officeDocument/2006/relationships/hyperlink" Target="https://drive.google.com/open?id=1ZGZ1v28YKbhE223um6U6BV6R7qb3oEJp" TargetMode="External"/><Relationship Id="rId178" Type="http://schemas.openxmlformats.org/officeDocument/2006/relationships/hyperlink" Target="https://drive.google.com/file/d/1l1oQl2FGBfqe57fLRqREsnow6OxQ--aU/view?usp=sharing" TargetMode="External"/><Relationship Id="rId301" Type="http://schemas.openxmlformats.org/officeDocument/2006/relationships/hyperlink" Target="https://drive.google.com/open?id=17zS5rtD1Sbeawy9pSxYnODAxTEs5ICiO" TargetMode="External"/><Relationship Id="rId322" Type="http://schemas.openxmlformats.org/officeDocument/2006/relationships/hyperlink" Target="https://drive.google.com/open?id=1VlYkY_FJDQgHMp-qiBH8JgdqGG7kq-k-" TargetMode="External"/><Relationship Id="rId61" Type="http://schemas.openxmlformats.org/officeDocument/2006/relationships/hyperlink" Target="https://drive.google.com/open?id=1TPmdQsQOAcUGHVf_jbQN9gElUR6oKhma" TargetMode="External"/><Relationship Id="rId82" Type="http://schemas.openxmlformats.org/officeDocument/2006/relationships/hyperlink" Target="https://drive.google.com/open?id=1FN8yWtjmG7oKO_PE5ymjeyK1Ux17Rlwq" TargetMode="External"/><Relationship Id="rId199" Type="http://schemas.openxmlformats.org/officeDocument/2006/relationships/hyperlink" Target="https://drive.google.com/open?id=14z4irnz_nOAOjMHle4KFGQ1ruOI-k_Kj" TargetMode="External"/><Relationship Id="rId203" Type="http://schemas.openxmlformats.org/officeDocument/2006/relationships/hyperlink" Target="https://www.isciii.es/QueHacemos/Servicios/Biblioteca/Paginas/Gu%C3%ADa-COVID-19.-Informaci%C3%B3n-para-profesionales-sanitarios.aspx" TargetMode="External"/><Relationship Id="rId19" Type="http://schemas.openxmlformats.org/officeDocument/2006/relationships/hyperlink" Target="https://drive.google.com/file/d/19xArCjVUF7t-ar6wVv_B4yoDZVFvaV9G/view?usp=sharing" TargetMode="External"/><Relationship Id="rId224" Type="http://schemas.openxmlformats.org/officeDocument/2006/relationships/hyperlink" Target="https://drive.google.com/open?id=11xAkKrLvQmmxEkutm_kbCJQQTlmciBr6" TargetMode="External"/><Relationship Id="rId245" Type="http://schemas.openxmlformats.org/officeDocument/2006/relationships/hyperlink" Target="https://drive.google.com/open?id=1uEm6vwjF5XmG40KyivuEEKTgMnRPO3Wk" TargetMode="External"/><Relationship Id="rId266" Type="http://schemas.openxmlformats.org/officeDocument/2006/relationships/hyperlink" Target="https://www.fgalatea.org/ca/caixa-recursos.php" TargetMode="External"/><Relationship Id="rId287" Type="http://schemas.openxmlformats.org/officeDocument/2006/relationships/hyperlink" Target="https://www.medrxiv.org/content/10.1101/2020.03.18.20038448v1.full.pdf" TargetMode="External"/><Relationship Id="rId30" Type="http://schemas.openxmlformats.org/officeDocument/2006/relationships/hyperlink" Target="https://drive.google.com/open?id=1A-pS67FncYOjwoytTsRfYc0YvKHHT2Xj" TargetMode="External"/><Relationship Id="rId105" Type="http://schemas.openxmlformats.org/officeDocument/2006/relationships/hyperlink" Target="https://drive.google.com/open?id=1lFeFY3EFSG9sQv2ptZSwBvwWwmycp1Uy" TargetMode="External"/><Relationship Id="rId126" Type="http://schemas.openxmlformats.org/officeDocument/2006/relationships/hyperlink" Target="https://drive.google.com/open?id=1S1WXNeL1NhJckCuS0YJifidiDxHqjOyb" TargetMode="External"/><Relationship Id="rId147" Type="http://schemas.openxmlformats.org/officeDocument/2006/relationships/hyperlink" Target="https://drive.google.com/open?id=1yqS--ECHgXYFqTVnFQPtLBSRun6cDJMy" TargetMode="External"/><Relationship Id="rId168" Type="http://schemas.openxmlformats.org/officeDocument/2006/relationships/hyperlink" Target="https://drive.google.com/open?id=1fQxUSfrDd437GhtxJQgFuj3zXtcskkBa" TargetMode="External"/><Relationship Id="rId312" Type="http://schemas.openxmlformats.org/officeDocument/2006/relationships/hyperlink" Target="https://drive.google.com/open?id=1A-pS67FncYOjwoytTsRfYc0YvKHHT2Xj" TargetMode="External"/><Relationship Id="rId333" Type="http://schemas.openxmlformats.org/officeDocument/2006/relationships/hyperlink" Target="https://drive.google.com/open?id=1yMXELWmdTo8EAu2snIUshVdlak2Lwd51" TargetMode="External"/><Relationship Id="rId51" Type="http://schemas.openxmlformats.org/officeDocument/2006/relationships/hyperlink" Target="https://drive.google.com/open?id=102jCZUrq_mQeZrwp-rLJm0op7aDQxI5s" TargetMode="External"/><Relationship Id="rId72" Type="http://schemas.openxmlformats.org/officeDocument/2006/relationships/hyperlink" Target="https://drive.google.com/open?id=1Ng-bSBV4FPwFOVQcvGV7Nn0DRRku-iFJ" TargetMode="External"/><Relationship Id="rId93" Type="http://schemas.openxmlformats.org/officeDocument/2006/relationships/hyperlink" Target="https://www.trabajosocialbadajoz.es/covid-19/" TargetMode="External"/><Relationship Id="rId189" Type="http://schemas.openxmlformats.org/officeDocument/2006/relationships/hyperlink" Target="https://drive.google.com/open?id=1jmtrDhC1wiVBBZVl3sElNKKsNYN7zUuI" TargetMode="External"/><Relationship Id="rId3" Type="http://schemas.openxmlformats.org/officeDocument/2006/relationships/hyperlink" Target="https://drive.google.com/open?id=1SZgzMLSrIY3w6CIGVLpR0YKyUOFbFrWs" TargetMode="External"/><Relationship Id="rId214" Type="http://schemas.openxmlformats.org/officeDocument/2006/relationships/hyperlink" Target="https://www.fgalatea.org/es/recomanacions.php" TargetMode="External"/><Relationship Id="rId235" Type="http://schemas.openxmlformats.org/officeDocument/2006/relationships/hyperlink" Target="https://drive.google.com/open?id=1nGF6FQVOJdknpnIKpYugD8T_QjKPZr9o" TargetMode="External"/><Relationship Id="rId256" Type="http://schemas.openxmlformats.org/officeDocument/2006/relationships/hyperlink" Target="https://drive.google.com/open?id=1sG1cKx7nF_baXyqPOhvxNDBxF45d-8qC" TargetMode="External"/><Relationship Id="rId277" Type="http://schemas.openxmlformats.org/officeDocument/2006/relationships/hyperlink" Target="https://drive.google.com/open?id=1AckilRFtyWLzELYwMBz6CbtR214Cgqy8" TargetMode="External"/><Relationship Id="rId298" Type="http://schemas.openxmlformats.org/officeDocument/2006/relationships/hyperlink" Target="https://drive.google.com/open?id=1lXqd0dEVDgQUIU8MwUuGxJD7ABSbeKek" TargetMode="External"/><Relationship Id="rId116" Type="http://schemas.openxmlformats.org/officeDocument/2006/relationships/hyperlink" Target="https://drive.google.com/open?id=1PP4ucdljSgVg6LB2Ew00Lkig1nfalmJo" TargetMode="External"/><Relationship Id="rId137" Type="http://schemas.openxmlformats.org/officeDocument/2006/relationships/hyperlink" Target="https://drive.google.com/open?id=1T5oNtfi_E5fevCD2mcWwXlqqbQk9_sMl" TargetMode="External"/><Relationship Id="rId158" Type="http://schemas.openxmlformats.org/officeDocument/2006/relationships/hyperlink" Target="https://drive.google.com/open?id=1ubqVx70js1kHBDWjj3d9UgWkX2GOxLO_" TargetMode="External"/><Relationship Id="rId302" Type="http://schemas.openxmlformats.org/officeDocument/2006/relationships/hyperlink" Target="https://drive.google.com/open?id=1azYFYumXIGui281BytXiUwEEw-f3yfEw" TargetMode="External"/><Relationship Id="rId323" Type="http://schemas.openxmlformats.org/officeDocument/2006/relationships/hyperlink" Target="https://drive.google.com/open?id=164ohgsvtbPp16MxiAM0Q9PUo3a7-jhTk" TargetMode="External"/><Relationship Id="rId20" Type="http://schemas.openxmlformats.org/officeDocument/2006/relationships/hyperlink" Target="https://drive.google.com/open?id=1FBBJ38nUxaZ6iFxc1lFunLJAwHACPaWB" TargetMode="External"/><Relationship Id="rId41" Type="http://schemas.openxmlformats.org/officeDocument/2006/relationships/hyperlink" Target="https://drive.google.com/open?id=1lXqd0dEVDgQUIU8MwUuGxJD7ABSbeKek" TargetMode="External"/><Relationship Id="rId62" Type="http://schemas.openxmlformats.org/officeDocument/2006/relationships/hyperlink" Target="https://drive.google.com/open?id=1TrIExfCXnv6dDreRz2A5lwE6fH6VHUNE" TargetMode="External"/><Relationship Id="rId83" Type="http://schemas.openxmlformats.org/officeDocument/2006/relationships/hyperlink" Target="https://drive.google.com/open?id=18he9_m6rLSWxsoL5wRqy1MHoAFbcRDq0" TargetMode="External"/><Relationship Id="rId179" Type="http://schemas.openxmlformats.org/officeDocument/2006/relationships/hyperlink" Target="https://drive.google.com/open?id=19LDrUrhKEKX8XKEc7qpisY2aVoBi28WF" TargetMode="External"/><Relationship Id="rId190" Type="http://schemas.openxmlformats.org/officeDocument/2006/relationships/hyperlink" Target="https://drive.google.com/open?id=1jmtrDhC1wiVBBZVl3sElNKKsNYN7zUuI" TargetMode="External"/><Relationship Id="rId204" Type="http://schemas.openxmlformats.org/officeDocument/2006/relationships/hyperlink" Target="https://drive.google.com/open?id=1QcbmrEI8P00it_C102ThEBLnbpFRCbla" TargetMode="External"/><Relationship Id="rId225" Type="http://schemas.openxmlformats.org/officeDocument/2006/relationships/hyperlink" Target="https://drive.google.com/open?id=1zHeW30zUgO9UZtpzY-dfMDRBC9Vhxh5W" TargetMode="External"/><Relationship Id="rId246" Type="http://schemas.openxmlformats.org/officeDocument/2006/relationships/hyperlink" Target="https://drive.google.com/open?id=1FYgK8qko0xXtNI5FmhiedC5pScybDjCx" TargetMode="External"/><Relationship Id="rId267" Type="http://schemas.openxmlformats.org/officeDocument/2006/relationships/hyperlink" Target="https://drive.google.com/open?id=1fgXEmicMfg141L2UNLy2TVuMo8X8Oq97" TargetMode="External"/><Relationship Id="rId288" Type="http://schemas.openxmlformats.org/officeDocument/2006/relationships/hyperlink" Target="https://drive.google.com/open?id=1P36CSEpZV_PPETKFQcp6WUvTD_8DO-Yx" TargetMode="External"/><Relationship Id="rId106" Type="http://schemas.openxmlformats.org/officeDocument/2006/relationships/hyperlink" Target="https://drive.google.com/open?id=1QcbmrEI8P00it_C102ThEBLnbpFRCbla" TargetMode="External"/><Relationship Id="rId127" Type="http://schemas.openxmlformats.org/officeDocument/2006/relationships/hyperlink" Target="https://drive.google.com/open?id=1RQGxWJgfQlfjcVgSH69rq-9-FKzD2Hd0" TargetMode="External"/><Relationship Id="rId313" Type="http://schemas.openxmlformats.org/officeDocument/2006/relationships/hyperlink" Target="https://drive.google.com/open?id=1f4yeTJlmUE5nh-isjmHt6qdlA7VMjG-5" TargetMode="External"/><Relationship Id="rId10" Type="http://schemas.openxmlformats.org/officeDocument/2006/relationships/hyperlink" Target="https://drive.google.com/open?id=1v3y1RVEUZeiQIy9wnv5gB6oXPwKeWnYW" TargetMode="External"/><Relationship Id="rId31" Type="http://schemas.openxmlformats.org/officeDocument/2006/relationships/hyperlink" Target="https://drive.google.com/open?id=1CuF_p8r-dmfyie00DOIxPAn20QRFaQOI" TargetMode="External"/><Relationship Id="rId52" Type="http://schemas.openxmlformats.org/officeDocument/2006/relationships/hyperlink" Target="https://drive.google.com/file/d/1SD_tks7iox9XwYX1QkV4KMefmgqCHGAw/view?usp=sharing" TargetMode="External"/><Relationship Id="rId73" Type="http://schemas.openxmlformats.org/officeDocument/2006/relationships/hyperlink" Target="https://drive.google.com/open?id=1XUngNN2DRiTPFVrhu0FCAPIR3gzfzgvA" TargetMode="External"/><Relationship Id="rId94" Type="http://schemas.openxmlformats.org/officeDocument/2006/relationships/hyperlink" Target="https://drive.google.com/open?id=1TIzD8HBhxDq-WrQpBDL2FCcTnuZAkRx8" TargetMode="External"/><Relationship Id="rId148" Type="http://schemas.openxmlformats.org/officeDocument/2006/relationships/hyperlink" Target="https://drive.google.com/open?id=1FWnlQ5SeI9drH-TYbGpyyXNhkzJR_ayV" TargetMode="External"/><Relationship Id="rId169" Type="http://schemas.openxmlformats.org/officeDocument/2006/relationships/hyperlink" Target="https://drive.google.com/open?id=1Ey4BSTA0QNsicMNlm1WsFrP386OMq0pB" TargetMode="External"/><Relationship Id="rId334" Type="http://schemas.openxmlformats.org/officeDocument/2006/relationships/hyperlink" Target="https://drive.google.com/open?id=1s-6smPR1YuN6aqWOIDBjlNScP5I-8di1" TargetMode="External"/><Relationship Id="rId4" Type="http://schemas.openxmlformats.org/officeDocument/2006/relationships/hyperlink" Target="https://drive.google.com/open?id=1KULWIVUg6UXw5hMqmaUI9AJvffgEVfwH" TargetMode="External"/><Relationship Id="rId180" Type="http://schemas.openxmlformats.org/officeDocument/2006/relationships/hyperlink" Target="https://drive.google.com/open?id=1hEC83zXMm9aO8LbJyUG3JDzQDb86KjrM" TargetMode="External"/><Relationship Id="rId215" Type="http://schemas.openxmlformats.org/officeDocument/2006/relationships/hyperlink" Target="https://drive.google.com/open?id=1Zvfs2AtrR6gWgPx8uy8GW3aalp12z8qI" TargetMode="External"/><Relationship Id="rId236" Type="http://schemas.openxmlformats.org/officeDocument/2006/relationships/hyperlink" Target="https://drive.google.com/open?id=16Lu8S1EjATQAAnKHgxtzXngCGu6hE-BY" TargetMode="External"/><Relationship Id="rId257" Type="http://schemas.openxmlformats.org/officeDocument/2006/relationships/hyperlink" Target="https://drive.google.com/open?id=14mHHZhI_17sqE5etRTLVr-1Sl5d_n134" TargetMode="External"/><Relationship Id="rId278" Type="http://schemas.openxmlformats.org/officeDocument/2006/relationships/hyperlink" Target="https://drive.google.com/open?id=12FNe8_y0poiUHldjElfS5t0LmzaJR-KV" TargetMode="External"/><Relationship Id="rId303" Type="http://schemas.openxmlformats.org/officeDocument/2006/relationships/hyperlink" Target="https://drive.google.com/open?id=1ONUxo1xerNci4WKbgiIHbworx9QOu8Ew" TargetMode="External"/><Relationship Id="rId42" Type="http://schemas.openxmlformats.org/officeDocument/2006/relationships/hyperlink" Target="https://drive.google.com/open?id=1hxxrm8Veu8LW19Mc26HZM6d6OrIxKjmb" TargetMode="External"/><Relationship Id="rId84" Type="http://schemas.openxmlformats.org/officeDocument/2006/relationships/hyperlink" Target="https://drive.google.com/open?id=1Wd-EfSYI8wkP0Gv_LcFk79TDZztcRNIw" TargetMode="External"/><Relationship Id="rId138" Type="http://schemas.openxmlformats.org/officeDocument/2006/relationships/hyperlink" Target="http://www.ics.ac.uk/" TargetMode="External"/><Relationship Id="rId191" Type="http://schemas.openxmlformats.org/officeDocument/2006/relationships/hyperlink" Target="https://drive.google.com/open?id=194CZViHC74knmqFv4DrntzG-ab4YsMV_" TargetMode="External"/><Relationship Id="rId205" Type="http://schemas.openxmlformats.org/officeDocument/2006/relationships/hyperlink" Target="https://drive.google.com/open?id=1lFeFY3EFSG9sQv2ptZSwBvwWwmycp1Uy" TargetMode="External"/><Relationship Id="rId247" Type="http://schemas.openxmlformats.org/officeDocument/2006/relationships/hyperlink" Target="https://drive.google.com/open?id=1EK_X9vFN0VdYIoTOxxt_fuxzN5eZjqHh" TargetMode="External"/><Relationship Id="rId107" Type="http://schemas.openxmlformats.org/officeDocument/2006/relationships/hyperlink" Target="https://www.isciii.es/QueHacemos/Servicios/Biblioteca/Paginas/Gu%C3%ADa-COVID-19.-Informaci%C3%B3n-para-profesionales-sanitarios.aspx" TargetMode="External"/><Relationship Id="rId289" Type="http://schemas.openxmlformats.org/officeDocument/2006/relationships/hyperlink" Target="https://drive.google.com/open?id=1U0RY0QGYAFgG6g8_MAgAo3iwo8065hN8" TargetMode="External"/><Relationship Id="rId11" Type="http://schemas.openxmlformats.org/officeDocument/2006/relationships/hyperlink" Target="https://drive.google.com/open?id=1qBIGjsxLS2mj2sZpTUTE_eS3xLkudAKV" TargetMode="External"/><Relationship Id="rId53" Type="http://schemas.openxmlformats.org/officeDocument/2006/relationships/hyperlink" Target="https://drive.google.com/open?id=1DeKOeLHppsHfCcTmqMXimYkYo8njBYyb" TargetMode="External"/><Relationship Id="rId149" Type="http://schemas.openxmlformats.org/officeDocument/2006/relationships/hyperlink" Target="https://drive.google.com/open?id=1MvmsARkl_5MUP5mRLQ2mK6SB06yUR9uf" TargetMode="External"/><Relationship Id="rId314" Type="http://schemas.openxmlformats.org/officeDocument/2006/relationships/hyperlink" Target="https://drive.google.com/open?id=1kLVN8oOUoQ0J48ngA25ppeU6KWUNaMs5" TargetMode="External"/><Relationship Id="rId95" Type="http://schemas.openxmlformats.org/officeDocument/2006/relationships/hyperlink" Target="https://www.cgtrabajosocial.es/docinterescovid" TargetMode="External"/><Relationship Id="rId160" Type="http://schemas.openxmlformats.org/officeDocument/2006/relationships/hyperlink" Target="https://m.oxfordmedicine.com/mobile/view/10.1093/med/9780190066529.001.0001/med-9780190066529-chapter-9" TargetMode="External"/><Relationship Id="rId216" Type="http://schemas.openxmlformats.org/officeDocument/2006/relationships/hyperlink" Target="https://drive.google.com/file/d/1H8TpCLTqzfR0Cj2ECLElgj33MyJqfNvt/view?usp=sharing" TargetMode="External"/><Relationship Id="rId258" Type="http://schemas.openxmlformats.org/officeDocument/2006/relationships/hyperlink" Target="https://drive.google.com/open?id=1sqkdDLMehqZOXE-HFQfRnKMRqoZLF9VC" TargetMode="External"/><Relationship Id="rId22" Type="http://schemas.openxmlformats.org/officeDocument/2006/relationships/hyperlink" Target="https://www.youtube.com/watch?v=mnHJSM51YyY&amp;feature=youtu.be" TargetMode="External"/><Relationship Id="rId64" Type="http://schemas.openxmlformats.org/officeDocument/2006/relationships/hyperlink" Target="https://drive.google.com/open?id=1nyPQ9e-bN9RtqbnhnRNqfqvlEcLp6CWm" TargetMode="External"/><Relationship Id="rId118" Type="http://schemas.openxmlformats.org/officeDocument/2006/relationships/hyperlink" Target="https://drive.google.com/open?id=1g6rdH2bA7vKweXWhuV77Lo2LfZzjmMQS" TargetMode="External"/><Relationship Id="rId325" Type="http://schemas.openxmlformats.org/officeDocument/2006/relationships/hyperlink" Target="https://admin4all.eu/news/covid-19-information-leaflet-for-migrant-population/" TargetMode="External"/><Relationship Id="rId171" Type="http://schemas.openxmlformats.org/officeDocument/2006/relationships/hyperlink" Target="http://www.ics.ac.uk/" TargetMode="External"/><Relationship Id="rId227" Type="http://schemas.openxmlformats.org/officeDocument/2006/relationships/hyperlink" Target="https://drive.google.com/open?id=1ZTTgoGXNWmV5UnBN_pYvI3zBHVNo0Eja" TargetMode="External"/><Relationship Id="rId269" Type="http://schemas.openxmlformats.org/officeDocument/2006/relationships/hyperlink" Target="https://drive.google.com/open?id=18npQFPjhsXWrhMDeaVWK61stKRfaygjl" TargetMode="External"/><Relationship Id="rId33" Type="http://schemas.openxmlformats.org/officeDocument/2006/relationships/hyperlink" Target="https://drive.google.com/open?id=1-4okemFPe2owUBXlHmul5gdJbY1_kaep" TargetMode="External"/><Relationship Id="rId129" Type="http://schemas.openxmlformats.org/officeDocument/2006/relationships/hyperlink" Target="https://drive.google.com/open?id=1hEC83zXMm9aO8LbJyUG3JDzQDb86KjrM" TargetMode="External"/><Relationship Id="rId280" Type="http://schemas.openxmlformats.org/officeDocument/2006/relationships/hyperlink" Target="https://drive.google.com/open?id=1SK4dNy-Ig5ShimkFwCSsfzK8WozOzoeL" TargetMode="External"/><Relationship Id="rId336" Type="http://schemas.openxmlformats.org/officeDocument/2006/relationships/hyperlink" Target="https://covid19.isciii.es/" TargetMode="External"/><Relationship Id="rId75" Type="http://schemas.openxmlformats.org/officeDocument/2006/relationships/hyperlink" Target="https://drive.google.com/open?id=1rOEZCycnz8F5x-dtROuAyunmpwAHnYET" TargetMode="External"/><Relationship Id="rId140" Type="http://schemas.openxmlformats.org/officeDocument/2006/relationships/hyperlink" Target="https://drive.google.com/open?id=1Ey4BSTA0QNsicMNlm1WsFrP386OMq0pB" TargetMode="External"/><Relationship Id="rId182" Type="http://schemas.openxmlformats.org/officeDocument/2006/relationships/hyperlink" Target="https://drive.google.com/open?id=1RQGxWJgfQlfjcVgSH69rq-9-FKzD2Hd0" TargetMode="External"/><Relationship Id="rId6" Type="http://schemas.openxmlformats.org/officeDocument/2006/relationships/hyperlink" Target="https://drive.google.com/open?id=1VJCRAD6IJDqE5KZpGv4wYVLVdDC-MGQz" TargetMode="External"/><Relationship Id="rId238" Type="http://schemas.openxmlformats.org/officeDocument/2006/relationships/hyperlink" Target="https://drive.google.com/open?id=14DygWCPIlcwme5jhUlv0YKJtmjqDhfVt" TargetMode="External"/><Relationship Id="rId291" Type="http://schemas.openxmlformats.org/officeDocument/2006/relationships/hyperlink" Target="https://drive.google.com/open?id=1jMCbsTZig5EmqbP2SgFIBbwxnsMUKkpJ" TargetMode="External"/><Relationship Id="rId305" Type="http://schemas.openxmlformats.org/officeDocument/2006/relationships/hyperlink" Target="https://drive.google.com/open?id=1FWnlQ5SeI9drH-TYbGpyyXNhkzJR_ayV" TargetMode="External"/><Relationship Id="rId44" Type="http://schemas.openxmlformats.org/officeDocument/2006/relationships/hyperlink" Target="https://drive.google.com/open?id=17Or9acps87o93ivogOo0hhyGKmtDiC5U" TargetMode="External"/><Relationship Id="rId86" Type="http://schemas.openxmlformats.org/officeDocument/2006/relationships/hyperlink" Target="https://drive.google.com/open?id=1Tbkz9M_S6jpF5wY8dbdQ42MmUcHG4Iq_" TargetMode="External"/><Relationship Id="rId151" Type="http://schemas.openxmlformats.org/officeDocument/2006/relationships/hyperlink" Target="https://drive.google.com/open?id=1bJ0zVwyiCKUS_LphWLnOj8scUhATL-K4" TargetMode="External"/><Relationship Id="rId193" Type="http://schemas.openxmlformats.org/officeDocument/2006/relationships/hyperlink" Target="https://drive.google.com/open?id=16q8vYn_RLLkRwv0fjqsFPtSNfNEOTwBh" TargetMode="External"/><Relationship Id="rId207" Type="http://schemas.openxmlformats.org/officeDocument/2006/relationships/hyperlink" Target="https://www.uch.cat/altres/info-covid-19/etica-i-responsabilitat-social/abordatge-etic-crisi-de-la-covid-19/repositori-de-documents-100.html" TargetMode="External"/><Relationship Id="rId249" Type="http://schemas.openxmlformats.org/officeDocument/2006/relationships/hyperlink" Target="https://drive.google.com/open?id=1Wd-EfSYI8wkP0Gv_LcFk79TDZztcRNIw" TargetMode="External"/><Relationship Id="rId13" Type="http://schemas.openxmlformats.org/officeDocument/2006/relationships/hyperlink" Target="https://www.helpage.org/what-we-do/guidelines-for-care-homes-for-older-people-in-the-context-of-coronavirus-covid19/" TargetMode="External"/><Relationship Id="rId109" Type="http://schemas.openxmlformats.org/officeDocument/2006/relationships/hyperlink" Target="https://drive.google.com/open?id=199ZuxY5rv_-KHyJYCyOPJTzHVZQb1FWt" TargetMode="External"/><Relationship Id="rId260" Type="http://schemas.openxmlformats.org/officeDocument/2006/relationships/hyperlink" Target="https://drive.google.com/open?id=1UGHTX5HqNEtGmY2_nk1RtlZ22pGu6WQ7" TargetMode="External"/><Relationship Id="rId316" Type="http://schemas.openxmlformats.org/officeDocument/2006/relationships/hyperlink" Target="https://drive.google.com/open?id=1PoFwaJ7h8mKaCrb7OhOnMins7YzNl_PM" TargetMode="External"/><Relationship Id="rId55" Type="http://schemas.openxmlformats.org/officeDocument/2006/relationships/hyperlink" Target="https://drive.google.com/open?id=1ntirmKOJDqn4ICL2CaxA3JiHJFgwUO4N" TargetMode="External"/><Relationship Id="rId97" Type="http://schemas.openxmlformats.org/officeDocument/2006/relationships/hyperlink" Target="https://drive.google.com/open?id=1Zvfs2AtrR6gWgPx8uy8GW3aalp12z8qI" TargetMode="External"/><Relationship Id="rId120" Type="http://schemas.openxmlformats.org/officeDocument/2006/relationships/hyperlink" Target="https://drive.google.com/open?id=1jmtrDhC1wiVBBZVl3sElNKKsNYN7zUuI" TargetMode="External"/><Relationship Id="rId162" Type="http://schemas.openxmlformats.org/officeDocument/2006/relationships/hyperlink" Target="https://drive.google.com/open?id=1SZgzMLSrIY3w6CIGVLpR0YKyUOFbFrWs" TargetMode="External"/><Relationship Id="rId218" Type="http://schemas.openxmlformats.org/officeDocument/2006/relationships/hyperlink" Target="https://drive.google.com/open?id=1TIzD8HBhxDq-WrQpBDL2FCcTnuZAkRx8" TargetMode="External"/><Relationship Id="rId271" Type="http://schemas.openxmlformats.org/officeDocument/2006/relationships/hyperlink" Target="https://drive.google.com/open?id=1PskemJ3C8l69HuzYm7YSlzpjo4v8n5NI" TargetMode="External"/><Relationship Id="rId24" Type="http://schemas.openxmlformats.org/officeDocument/2006/relationships/hyperlink" Target="https://drive.google.com/open?id=1vAZl9FIx-yLSKMPqGn5mry-9KsgXrPOa" TargetMode="External"/><Relationship Id="rId66" Type="http://schemas.openxmlformats.org/officeDocument/2006/relationships/hyperlink" Target="https://www.eapcnet.eu/publications/coronavirus-and-the-palliative-care-response" TargetMode="External"/><Relationship Id="rId131" Type="http://schemas.openxmlformats.org/officeDocument/2006/relationships/hyperlink" Target="https://drive.google.com/file/d/1l1oQl2FGBfqe57fLRqREsnow6OxQ--aU/view?usp=sharing" TargetMode="External"/><Relationship Id="rId327" Type="http://schemas.openxmlformats.org/officeDocument/2006/relationships/hyperlink" Target="https://drive.google.com/open?id=14tf-8T2_tC7CMpmfs1RxMYx8dhfE1B-B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drive.google.com/file/d/19xArCjVUF7t-ar6wVv_B4yoDZVFvaV9G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WgDcsAMyNc0iBtCO2cfikDg7xXOxmbcu" TargetMode="External"/><Relationship Id="rId2" Type="http://schemas.openxmlformats.org/officeDocument/2006/relationships/hyperlink" Target="https://drive.google.com/open?id=1MvmsARkl_5MUP5mRLQ2mK6SB06yUR9uf" TargetMode="External"/><Relationship Id="rId1" Type="http://schemas.openxmlformats.org/officeDocument/2006/relationships/hyperlink" Target="https://drive.google.com/open?id=1zd9vtZrq0gSw9PZMsD3B0RW0MzFxVNa8" TargetMode="External"/><Relationship Id="rId6" Type="http://schemas.openxmlformats.org/officeDocument/2006/relationships/hyperlink" Target="https://covid19.isciii.es/" TargetMode="External"/><Relationship Id="rId5" Type="http://schemas.openxmlformats.org/officeDocument/2006/relationships/hyperlink" Target="https://www.boe.es/boe/dias/2020/05/03/" TargetMode="External"/><Relationship Id="rId4" Type="http://schemas.openxmlformats.org/officeDocument/2006/relationships/hyperlink" Target="https://drive.google.com/open?id=1s-6smPR1YuN6aqWOIDBjlNScP5I-8di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demdospsicologos.pt/pt/covid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98"/>
  <sheetViews>
    <sheetView tabSelected="1" zoomScaleNormal="100" zoomScalePageLayoutView="85" workbookViewId="0">
      <selection activeCell="E8" sqref="E8"/>
    </sheetView>
  </sheetViews>
  <sheetFormatPr baseColWidth="10" defaultColWidth="9.75" defaultRowHeight="14.25"/>
  <cols>
    <col min="1" max="1" width="4.125" style="169" customWidth="1"/>
    <col min="2" max="2" width="50.25" style="170" customWidth="1"/>
    <col min="3" max="3" width="49.875" style="170" customWidth="1"/>
    <col min="4" max="4" width="31.625" style="170" customWidth="1"/>
    <col min="5" max="5" width="35.5" style="170" customWidth="1"/>
    <col min="6" max="6" width="26.5" style="170" customWidth="1"/>
    <col min="7" max="7" width="0.375" style="169" hidden="1" customWidth="1"/>
    <col min="8" max="13" width="0.125" style="169" hidden="1" customWidth="1"/>
    <col min="14" max="14" width="64.25" style="170" bestFit="1" customWidth="1"/>
    <col min="15" max="15" width="9.25" style="169" customWidth="1"/>
    <col min="16" max="16384" width="9.75" style="169"/>
  </cols>
  <sheetData>
    <row r="1" spans="1:15" s="164" customFormat="1" ht="230.1" customHeight="1">
      <c r="A1" s="173"/>
      <c r="B1" s="186"/>
      <c r="C1" s="187"/>
      <c r="D1" s="187"/>
      <c r="E1" s="187"/>
      <c r="F1" s="187"/>
      <c r="G1" s="187"/>
      <c r="H1" s="187"/>
      <c r="L1" s="165" t="s">
        <v>237</v>
      </c>
      <c r="N1" s="166"/>
      <c r="O1" s="173"/>
    </row>
    <row r="2" spans="1:15" s="164" customFormat="1">
      <c r="B2" s="167"/>
      <c r="C2" s="167"/>
      <c r="D2" s="167"/>
      <c r="E2" s="167"/>
      <c r="F2" s="167"/>
      <c r="G2" s="168"/>
      <c r="H2" s="168"/>
      <c r="L2" s="165"/>
      <c r="N2" s="166"/>
    </row>
    <row r="3" spans="1:15">
      <c r="B3" s="169" t="s">
        <v>1</v>
      </c>
      <c r="C3" s="169" t="s">
        <v>174</v>
      </c>
      <c r="L3" s="165" t="s">
        <v>237</v>
      </c>
    </row>
    <row r="4" spans="1:15">
      <c r="B4" s="169" t="s">
        <v>0</v>
      </c>
      <c r="C4" s="169" t="s">
        <v>174</v>
      </c>
      <c r="L4" s="165" t="s">
        <v>237</v>
      </c>
    </row>
    <row r="5" spans="1:15">
      <c r="L5" s="165" t="s">
        <v>237</v>
      </c>
    </row>
    <row r="6" spans="1:15">
      <c r="B6" s="169"/>
      <c r="C6" s="169"/>
      <c r="D6" s="169"/>
      <c r="E6" s="169"/>
      <c r="F6" s="169"/>
      <c r="N6"/>
      <c r="O6"/>
    </row>
    <row r="7" spans="1:15" ht="19.5">
      <c r="B7" s="201" t="s">
        <v>2</v>
      </c>
      <c r="C7" s="201" t="s">
        <v>3</v>
      </c>
      <c r="D7" s="201" t="s">
        <v>4</v>
      </c>
      <c r="E7" s="202" t="s">
        <v>5</v>
      </c>
      <c r="F7" s="202" t="s">
        <v>721</v>
      </c>
      <c r="G7" s="200" t="s">
        <v>12</v>
      </c>
      <c r="N7" s="182" t="s">
        <v>552</v>
      </c>
      <c r="O7"/>
    </row>
    <row r="8" spans="1:15">
      <c r="B8" s="176" t="s">
        <v>422</v>
      </c>
      <c r="C8" s="176" t="s">
        <v>423</v>
      </c>
      <c r="D8" s="176" t="s">
        <v>238</v>
      </c>
      <c r="E8" s="183" t="s">
        <v>421</v>
      </c>
      <c r="F8" s="183" t="s">
        <v>736</v>
      </c>
      <c r="G8" s="169" t="s">
        <v>424</v>
      </c>
      <c r="N8" s="163" t="str">
        <f>HYPERLINK(G8)</f>
        <v>https://drive.google.com/open?id=1B3VsYcTZR7vP-jB7QC0oGNfrBIAOgRQ-</v>
      </c>
      <c r="O8"/>
    </row>
    <row r="9" spans="1:15">
      <c r="B9" s="172" t="s">
        <v>59</v>
      </c>
      <c r="C9" s="174" t="s">
        <v>62</v>
      </c>
      <c r="D9" s="174" t="s">
        <v>69</v>
      </c>
      <c r="E9" s="169" t="s">
        <v>238</v>
      </c>
      <c r="F9" s="169" t="s">
        <v>735</v>
      </c>
      <c r="G9" s="169" t="s">
        <v>187</v>
      </c>
      <c r="N9" s="163" t="str">
        <f t="shared" ref="N9:N72" si="0">HYPERLINK(G9)</f>
        <v>https://drive.google.com/open?id=1SZgzMLSrIY3w6CIGVLpR0YKyUOFbFrWs</v>
      </c>
      <c r="O9"/>
    </row>
    <row r="10" spans="1:15">
      <c r="B10" s="179" t="s">
        <v>91</v>
      </c>
      <c r="C10" s="176" t="s">
        <v>92</v>
      </c>
      <c r="D10" s="176" t="s">
        <v>33</v>
      </c>
      <c r="E10" s="169" t="s">
        <v>238</v>
      </c>
      <c r="F10" s="169" t="s">
        <v>735</v>
      </c>
      <c r="G10" s="169" t="s">
        <v>201</v>
      </c>
      <c r="N10" s="163" t="str">
        <f t="shared" si="0"/>
        <v>https://drive.google.com/open?id=1fFDuHRZZxEbipsLHca_21MIHx5AlJlMM</v>
      </c>
      <c r="O10"/>
    </row>
    <row r="11" spans="1:15">
      <c r="B11" s="172" t="s">
        <v>388</v>
      </c>
      <c r="C11" s="174" t="s">
        <v>389</v>
      </c>
      <c r="D11" s="174" t="s">
        <v>47</v>
      </c>
      <c r="E11" s="169" t="s">
        <v>48</v>
      </c>
      <c r="F11" s="169" t="s">
        <v>742</v>
      </c>
      <c r="G11" s="169" t="s">
        <v>390</v>
      </c>
      <c r="N11" s="163" t="str">
        <f t="shared" si="0"/>
        <v>https://drive.google.com/open?id=14mHHZhI_17sqE5etRTLVr-1Sl5d_n134</v>
      </c>
      <c r="O11"/>
    </row>
    <row r="12" spans="1:15">
      <c r="B12" s="179" t="s">
        <v>76</v>
      </c>
      <c r="C12" s="176" t="s">
        <v>77</v>
      </c>
      <c r="D12" s="176" t="s">
        <v>338</v>
      </c>
      <c r="E12" s="169" t="s">
        <v>238</v>
      </c>
      <c r="F12" s="169" t="s">
        <v>737</v>
      </c>
      <c r="G12" s="169" t="s">
        <v>192</v>
      </c>
      <c r="N12" s="163" t="str">
        <f t="shared" si="0"/>
        <v>https://drive.google.com/open?id=12FNe8_y0poiUHldjElfS5t0LmzaJR-KV</v>
      </c>
      <c r="O12"/>
    </row>
    <row r="13" spans="1:15">
      <c r="B13" s="172" t="s">
        <v>271</v>
      </c>
      <c r="C13" s="174" t="s">
        <v>272</v>
      </c>
      <c r="D13" s="174" t="s">
        <v>265</v>
      </c>
      <c r="E13" s="169" t="s">
        <v>270</v>
      </c>
      <c r="F13" s="169" t="s">
        <v>668</v>
      </c>
      <c r="G13" s="169" t="s">
        <v>273</v>
      </c>
      <c r="N13" s="163" t="str">
        <f t="shared" si="0"/>
        <v>https://www.aecc.es/es/actualidad/noticias/aecc-ofrece-atencion-psicologica-todas-personas-duelo</v>
      </c>
      <c r="O13"/>
    </row>
    <row r="14" spans="1:15">
      <c r="B14" s="179" t="s">
        <v>78</v>
      </c>
      <c r="C14" s="176" t="s">
        <v>79</v>
      </c>
      <c r="D14" s="176" t="s">
        <v>338</v>
      </c>
      <c r="E14" s="169" t="s">
        <v>32</v>
      </c>
      <c r="F14" s="169" t="s">
        <v>735</v>
      </c>
      <c r="G14" s="169" t="s">
        <v>193</v>
      </c>
      <c r="N14" s="163" t="str">
        <f t="shared" si="0"/>
        <v>https://drive.google.com/open?id=1U0RY0QGYAFgG6g8_MAgAo3iwo8065hN8</v>
      </c>
      <c r="O14"/>
    </row>
    <row r="15" spans="1:15">
      <c r="B15" s="172" t="s">
        <v>426</v>
      </c>
      <c r="C15" s="174" t="s">
        <v>427</v>
      </c>
      <c r="D15" s="174" t="s">
        <v>238</v>
      </c>
      <c r="E15" s="169" t="s">
        <v>425</v>
      </c>
      <c r="F15" s="169" t="s">
        <v>737</v>
      </c>
      <c r="G15" s="169" t="s">
        <v>428</v>
      </c>
      <c r="N15" s="163" t="str">
        <f t="shared" si="0"/>
        <v>https://drive.google.com/open?id=1hg9FUZ9x0idjITdeUeqktMbzliw2TCZk</v>
      </c>
      <c r="O15"/>
    </row>
    <row r="16" spans="1:15">
      <c r="B16" s="179" t="s">
        <v>161</v>
      </c>
      <c r="C16" s="176" t="s">
        <v>162</v>
      </c>
      <c r="D16" s="176" t="s">
        <v>163</v>
      </c>
      <c r="E16" s="169" t="s">
        <v>243</v>
      </c>
      <c r="F16" s="169" t="s">
        <v>737</v>
      </c>
      <c r="G16" s="169" t="s">
        <v>233</v>
      </c>
      <c r="N16" s="163" t="str">
        <f t="shared" si="0"/>
        <v>https://drive.google.com/open?id=1v3y1RVEUZeiQIy9wnv5gB6oXPwKeWnYW</v>
      </c>
      <c r="O16"/>
    </row>
    <row r="17" spans="2:15">
      <c r="B17" s="172" t="s">
        <v>429</v>
      </c>
      <c r="C17" s="174" t="s">
        <v>430</v>
      </c>
      <c r="D17" s="174" t="s">
        <v>238</v>
      </c>
      <c r="E17" s="169" t="s">
        <v>48</v>
      </c>
      <c r="F17" s="169" t="s">
        <v>735</v>
      </c>
      <c r="G17" s="169" t="s">
        <v>717</v>
      </c>
      <c r="N17" s="163" t="str">
        <f t="shared" si="0"/>
        <v>https://www.camh.ca/-/media/files/camh_covid19_infosheet-talking_to_kids-pdf.pdf?la=en&amp;hash=59AC3799BC481EC9238ECD9044A98B40C5CEA253.</v>
      </c>
      <c r="O17"/>
    </row>
    <row r="18" spans="2:15">
      <c r="B18" s="180" t="s">
        <v>398</v>
      </c>
      <c r="C18" s="177" t="s">
        <v>399</v>
      </c>
      <c r="D18" s="176" t="s">
        <v>58</v>
      </c>
      <c r="E18" s="169" t="s">
        <v>48</v>
      </c>
      <c r="F18" s="169" t="s">
        <v>668</v>
      </c>
      <c r="G18" s="169" t="s">
        <v>400</v>
      </c>
      <c r="N18" s="163" t="str">
        <f t="shared" si="0"/>
        <v>https://www.cps.ca/en/blog-blogue/how-can-we-talk-to-kids-about-covid-19</v>
      </c>
      <c r="O18"/>
    </row>
    <row r="19" spans="2:15">
      <c r="B19" s="179"/>
      <c r="C19" s="179" t="s">
        <v>401</v>
      </c>
      <c r="D19" s="178" t="s">
        <v>58</v>
      </c>
      <c r="E19" s="169" t="s">
        <v>48</v>
      </c>
      <c r="F19" s="169" t="s">
        <v>668</v>
      </c>
      <c r="G19" s="169" t="s">
        <v>402</v>
      </c>
      <c r="N19" s="163" t="str">
        <f t="shared" si="0"/>
        <v>https://www.cps.ca/en/blog-blogue/how-to-help-youth-tackle-the-blues-during-covid-19</v>
      </c>
      <c r="O19"/>
    </row>
    <row r="20" spans="2:15">
      <c r="B20" s="172" t="s">
        <v>254</v>
      </c>
      <c r="C20" s="174" t="s">
        <v>255</v>
      </c>
      <c r="D20" s="174" t="s">
        <v>14</v>
      </c>
      <c r="E20" s="169" t="s">
        <v>535</v>
      </c>
      <c r="F20" s="169" t="s">
        <v>736</v>
      </c>
      <c r="G20" s="169" t="s">
        <v>256</v>
      </c>
      <c r="N20" s="163" t="str">
        <f t="shared" si="0"/>
        <v>https://drive.google.com/open?id=1s-6smPR1YuN6aqWOIDBjlNScP5I-8di1</v>
      </c>
      <c r="O20"/>
    </row>
    <row r="21" spans="2:15">
      <c r="B21" s="180" t="s">
        <v>283</v>
      </c>
      <c r="C21" s="177" t="s">
        <v>284</v>
      </c>
      <c r="D21" s="176" t="s">
        <v>277</v>
      </c>
      <c r="E21" s="169" t="s">
        <v>282</v>
      </c>
      <c r="F21" s="169" t="s">
        <v>736</v>
      </c>
      <c r="G21" s="169" t="s">
        <v>285</v>
      </c>
      <c r="N21" s="163" t="str">
        <f t="shared" si="0"/>
        <v>https://drive.google.com/open?id=1j1HY2bHmQUZ4q46WLeCoiF4P0OsluYi6</v>
      </c>
      <c r="O21"/>
    </row>
    <row r="22" spans="2:15">
      <c r="B22" s="179"/>
      <c r="C22" s="179" t="s">
        <v>286</v>
      </c>
      <c r="D22" s="178" t="s">
        <v>277</v>
      </c>
      <c r="E22" s="169" t="s">
        <v>537</v>
      </c>
      <c r="F22" s="169" t="s">
        <v>735</v>
      </c>
      <c r="G22" s="169" t="s">
        <v>287</v>
      </c>
      <c r="N22" s="163" t="str">
        <f t="shared" si="0"/>
        <v>https://drive.google.com/open?id=1PoFwaJ7h8mKaCrb7OhOnMins7YzNl_PM</v>
      </c>
      <c r="O22"/>
    </row>
    <row r="23" spans="2:15">
      <c r="B23" s="172" t="s">
        <v>290</v>
      </c>
      <c r="C23" s="174" t="s">
        <v>291</v>
      </c>
      <c r="D23" s="169" t="s">
        <v>277</v>
      </c>
      <c r="E23" s="169" t="s">
        <v>289</v>
      </c>
      <c r="F23" s="169" t="s">
        <v>672</v>
      </c>
      <c r="G23" s="169" t="s">
        <v>292</v>
      </c>
      <c r="N23" s="163" t="str">
        <f t="shared" si="0"/>
        <v>https://canalsalut.gencat.cat/ca/salut-a-z/c/coronavirus-2019-ncov/ciutadania/gestio-de-les-emocions/gestioemocional.cat/</v>
      </c>
      <c r="O23"/>
    </row>
    <row r="24" spans="2:15">
      <c r="B24" s="180" t="s">
        <v>362</v>
      </c>
      <c r="C24" s="176" t="s">
        <v>363</v>
      </c>
      <c r="D24" s="176" t="s">
        <v>32</v>
      </c>
      <c r="E24" s="169" t="s">
        <v>543</v>
      </c>
      <c r="F24" s="169" t="s">
        <v>742</v>
      </c>
      <c r="G24" s="169" t="s">
        <v>364</v>
      </c>
      <c r="N24" s="163" t="str">
        <f t="shared" si="0"/>
        <v>https://drive.google.com/open?id=1nyPQ9e-bN9RtqbnhnRNqfqvlEcLp6CWm</v>
      </c>
      <c r="O24"/>
    </row>
    <row r="25" spans="2:15">
      <c r="B25" s="175" t="s">
        <v>150</v>
      </c>
      <c r="C25" s="174" t="s">
        <v>151</v>
      </c>
      <c r="D25" s="174" t="s">
        <v>238</v>
      </c>
      <c r="E25" s="169" t="s">
        <v>196</v>
      </c>
      <c r="F25" s="169" t="s">
        <v>742</v>
      </c>
      <c r="G25" s="169" t="s">
        <v>431</v>
      </c>
      <c r="N25" s="163" t="str">
        <f t="shared" si="0"/>
        <v>https://drive.google.com/file/d/1A8DIaY9lOeiAUVSHlNCdAMhfQdCTHB-x/view</v>
      </c>
      <c r="O25"/>
    </row>
    <row r="26" spans="2:15">
      <c r="B26" s="177" t="s">
        <v>294</v>
      </c>
      <c r="C26" s="176" t="s">
        <v>295</v>
      </c>
      <c r="D26" s="176" t="s">
        <v>277</v>
      </c>
      <c r="E26" s="169" t="s">
        <v>293</v>
      </c>
      <c r="F26" s="169" t="s">
        <v>742</v>
      </c>
      <c r="G26" s="169" t="s">
        <v>296</v>
      </c>
      <c r="N26" s="163" t="str">
        <f t="shared" si="0"/>
        <v>https://drive.google.com/open?id=1kLVN8oOUoQ0J48ngA25ppeU6KWUNaMs5</v>
      </c>
      <c r="O26"/>
    </row>
    <row r="27" spans="2:15">
      <c r="B27" s="175" t="s">
        <v>433</v>
      </c>
      <c r="C27" s="174" t="s">
        <v>434</v>
      </c>
      <c r="D27" s="174" t="s">
        <v>238</v>
      </c>
      <c r="E27" s="169" t="s">
        <v>432</v>
      </c>
      <c r="F27" s="169" t="s">
        <v>668</v>
      </c>
      <c r="G27" s="169" t="s">
        <v>435</v>
      </c>
      <c r="N27" s="163" t="str">
        <f t="shared" si="0"/>
        <v>https://www.trabajosocialbadajoz.es/covid-19/</v>
      </c>
      <c r="O27"/>
    </row>
    <row r="28" spans="2:15">
      <c r="B28" s="177" t="s">
        <v>127</v>
      </c>
      <c r="C28" s="176" t="s">
        <v>128</v>
      </c>
      <c r="D28" s="178" t="s">
        <v>238</v>
      </c>
      <c r="E28" s="169" t="s">
        <v>48</v>
      </c>
      <c r="F28" s="169" t="s">
        <v>736</v>
      </c>
      <c r="G28" s="169" t="s">
        <v>221</v>
      </c>
      <c r="N28" s="163" t="str">
        <f t="shared" si="0"/>
        <v>https://drive.google.com/open?id=1TIzD8HBhxDq-WrQpBDL2FCcTnuZAkRx8</v>
      </c>
      <c r="O28"/>
    </row>
    <row r="29" spans="2:15">
      <c r="B29" s="174" t="s">
        <v>45</v>
      </c>
      <c r="C29" s="169" t="s">
        <v>595</v>
      </c>
      <c r="D29" s="181" t="s">
        <v>47</v>
      </c>
      <c r="E29" s="169" t="s">
        <v>48</v>
      </c>
      <c r="F29" s="169" t="s">
        <v>742</v>
      </c>
      <c r="G29" s="169" t="s">
        <v>695</v>
      </c>
      <c r="N29" s="163" t="str">
        <f t="shared" si="0"/>
        <v>https://drive.google.com/open?id=1sG1cKx7nF_baXyqPOhvxNDBxF45d-8qC</v>
      </c>
      <c r="O29"/>
    </row>
    <row r="30" spans="2:15">
      <c r="B30" s="179" t="s">
        <v>365</v>
      </c>
      <c r="C30" s="176" t="s">
        <v>366</v>
      </c>
      <c r="D30" s="176" t="s">
        <v>32</v>
      </c>
      <c r="E30" s="169" t="s">
        <v>544</v>
      </c>
      <c r="F30" s="169" t="s">
        <v>742</v>
      </c>
      <c r="G30" s="169" t="s">
        <v>367</v>
      </c>
      <c r="N30" s="163" t="str">
        <f t="shared" si="0"/>
        <v>https://drive.google.com/open?id=18npQFPjhsXWrhMDeaVWK61stKRfaygjl</v>
      </c>
      <c r="O30"/>
    </row>
    <row r="31" spans="2:15">
      <c r="B31" s="172" t="s">
        <v>340</v>
      </c>
      <c r="C31" s="174" t="s">
        <v>341</v>
      </c>
      <c r="D31" s="174" t="s">
        <v>338</v>
      </c>
      <c r="E31" s="169" t="s">
        <v>339</v>
      </c>
      <c r="F31" s="169" t="s">
        <v>735</v>
      </c>
      <c r="G31" s="169" t="s">
        <v>342</v>
      </c>
      <c r="N31" s="163" t="str">
        <f t="shared" si="0"/>
        <v>https://drive.google.com/open?id=1P36CSEpZV_PPETKFQcp6WUvTD_8DO-Yx</v>
      </c>
      <c r="O31"/>
    </row>
    <row r="32" spans="2:15">
      <c r="B32" s="179" t="s">
        <v>436</v>
      </c>
      <c r="C32" s="176" t="s">
        <v>437</v>
      </c>
      <c r="D32" s="176" t="s">
        <v>238</v>
      </c>
      <c r="E32" s="169" t="s">
        <v>432</v>
      </c>
      <c r="F32" s="169" t="s">
        <v>668</v>
      </c>
      <c r="G32" s="169" t="s">
        <v>438</v>
      </c>
      <c r="N32" s="163" t="str">
        <f t="shared" si="0"/>
        <v>https://www.cgtrabajosocial.es/docinterescovid</v>
      </c>
      <c r="O32"/>
    </row>
    <row r="33" spans="2:15">
      <c r="B33" s="172" t="s">
        <v>257</v>
      </c>
      <c r="C33" s="174" t="s">
        <v>258</v>
      </c>
      <c r="D33" s="174" t="s">
        <v>14</v>
      </c>
      <c r="E33" s="169" t="s">
        <v>536</v>
      </c>
      <c r="F33" s="169" t="s">
        <v>735</v>
      </c>
      <c r="G33" s="169" t="s">
        <v>259</v>
      </c>
      <c r="N33" s="163" t="str">
        <f t="shared" si="0"/>
        <v>https://drive.google.com/open?id=1yMXELWmdTo8EAu2snIUshVdlak2Lwd51</v>
      </c>
      <c r="O33"/>
    </row>
    <row r="34" spans="2:15">
      <c r="B34" s="179" t="s">
        <v>70</v>
      </c>
      <c r="C34" s="176" t="s">
        <v>71</v>
      </c>
      <c r="D34" s="176" t="s">
        <v>338</v>
      </c>
      <c r="E34" s="169" t="s">
        <v>32</v>
      </c>
      <c r="F34" s="169" t="s">
        <v>737</v>
      </c>
      <c r="G34" s="169" t="s">
        <v>190</v>
      </c>
      <c r="N34" s="163" t="str">
        <f t="shared" si="0"/>
        <v>https://www.medrxiv.org/content/10.1101/2020.03.18.20038448v1.full.pdf</v>
      </c>
      <c r="O34"/>
    </row>
    <row r="35" spans="2:15">
      <c r="B35" s="172" t="s">
        <v>297</v>
      </c>
      <c r="C35" s="174" t="s">
        <v>298</v>
      </c>
      <c r="D35" s="174" t="s">
        <v>277</v>
      </c>
      <c r="E35" s="169" t="s">
        <v>538</v>
      </c>
      <c r="F35" s="169" t="s">
        <v>736</v>
      </c>
      <c r="G35" s="169" t="s">
        <v>299</v>
      </c>
      <c r="N35" s="163" t="str">
        <f t="shared" si="0"/>
        <v>https://drive.google.com/open?id=1f4yeTJlmUE5nh-isjmHt6qdlA7VMjG-5</v>
      </c>
      <c r="O35"/>
    </row>
    <row r="36" spans="2:15">
      <c r="B36" s="180" t="s">
        <v>123</v>
      </c>
      <c r="C36" s="177" t="s">
        <v>168</v>
      </c>
      <c r="D36" s="176" t="s">
        <v>247</v>
      </c>
      <c r="E36" s="169" t="s">
        <v>48</v>
      </c>
      <c r="F36" s="169" t="s">
        <v>736</v>
      </c>
      <c r="G36" s="169" t="s">
        <v>236</v>
      </c>
      <c r="N36" s="163" t="str">
        <f t="shared" si="0"/>
        <v>https://drive.google.com/open?id=1bJ0zVwyiCKUS_LphWLnOj8scUhATL-K4</v>
      </c>
      <c r="O36"/>
    </row>
    <row r="37" spans="2:15">
      <c r="B37" s="180"/>
      <c r="C37" s="184" t="s">
        <v>124</v>
      </c>
      <c r="D37" s="176" t="s">
        <v>238</v>
      </c>
      <c r="E37" s="169" t="s">
        <v>48</v>
      </c>
      <c r="F37" s="169" t="s">
        <v>735</v>
      </c>
      <c r="G37" s="169" t="s">
        <v>219</v>
      </c>
      <c r="N37" s="163" t="str">
        <f t="shared" si="0"/>
        <v>https://drive.google.com/open?id=1cT6YhaQIsbxelRkoJ0yrHXJ0IsRIDfs1</v>
      </c>
      <c r="O37"/>
    </row>
    <row r="38" spans="2:15">
      <c r="B38" s="179"/>
      <c r="C38" s="179" t="s">
        <v>300</v>
      </c>
      <c r="D38" s="176" t="s">
        <v>277</v>
      </c>
      <c r="E38" s="169" t="s">
        <v>539</v>
      </c>
      <c r="F38" s="169" t="s">
        <v>744</v>
      </c>
      <c r="G38" s="169" t="s">
        <v>301</v>
      </c>
      <c r="N38" s="163" t="str">
        <f t="shared" si="0"/>
        <v>https://drive.google.com/open?id=1A-pS67FncYOjwoytTsRfYc0YvKHHT2Xj</v>
      </c>
      <c r="O38"/>
    </row>
    <row r="39" spans="2:15">
      <c r="B39" s="172" t="s">
        <v>74</v>
      </c>
      <c r="C39" s="174" t="s">
        <v>75</v>
      </c>
      <c r="D39" s="174" t="s">
        <v>338</v>
      </c>
      <c r="E39" s="169" t="s">
        <v>33</v>
      </c>
      <c r="F39" s="169" t="s">
        <v>737</v>
      </c>
      <c r="G39" s="169" t="s">
        <v>191</v>
      </c>
      <c r="N39" s="163" t="str">
        <f t="shared" si="0"/>
        <v>https://drive.google.com/open?id=1SK4dNy-Ig5ShimkFwCSsfzK8WozOzoeL</v>
      </c>
      <c r="O39"/>
    </row>
    <row r="40" spans="2:15">
      <c r="B40" s="176" t="s">
        <v>279</v>
      </c>
      <c r="C40" s="176" t="s">
        <v>280</v>
      </c>
      <c r="D40" s="176" t="s">
        <v>277</v>
      </c>
      <c r="E40" s="169" t="s">
        <v>278</v>
      </c>
      <c r="F40" s="169" t="s">
        <v>735</v>
      </c>
      <c r="G40" s="169" t="s">
        <v>281</v>
      </c>
      <c r="N40" s="163" t="str">
        <f t="shared" si="0"/>
        <v>https://drive.google.com/open?id=1vAZl9FIx-yLSKMPqGn5mry-9KsgXrPOa</v>
      </c>
      <c r="O40"/>
    </row>
    <row r="41" spans="2:15">
      <c r="B41" s="174" t="s">
        <v>52</v>
      </c>
      <c r="C41" s="174" t="s">
        <v>53</v>
      </c>
      <c r="D41" s="174" t="s">
        <v>69</v>
      </c>
      <c r="E41" s="169" t="s">
        <v>32</v>
      </c>
      <c r="F41" s="169" t="s">
        <v>745</v>
      </c>
      <c r="G41" s="169" t="s">
        <v>185</v>
      </c>
      <c r="N41" s="163" t="str">
        <f t="shared" si="0"/>
        <v>https://drive.google.com/file/d/1V_2S6lY2SMasCXqcCyxJ076TOXlTOPkt/view?usp=sharing</v>
      </c>
      <c r="O41"/>
    </row>
    <row r="42" spans="2:15">
      <c r="B42" s="176" t="s">
        <v>83</v>
      </c>
      <c r="C42" s="176" t="s">
        <v>84</v>
      </c>
      <c r="D42" s="176" t="s">
        <v>338</v>
      </c>
      <c r="E42" s="169" t="s">
        <v>238</v>
      </c>
      <c r="F42" s="169" t="s">
        <v>737</v>
      </c>
      <c r="G42" s="169" t="s">
        <v>195</v>
      </c>
      <c r="N42" s="163" t="str">
        <f t="shared" si="0"/>
        <v>https://drive.google.com/open?id=1Nuhneype1vDKnujKUwQO9pwn12CVQ428</v>
      </c>
      <c r="O42"/>
    </row>
    <row r="43" spans="2:15">
      <c r="B43" s="174" t="s">
        <v>40</v>
      </c>
      <c r="C43" s="174" t="s">
        <v>41</v>
      </c>
      <c r="D43" s="174" t="s">
        <v>32</v>
      </c>
      <c r="E43" s="169" t="s">
        <v>387</v>
      </c>
      <c r="F43" s="169" t="s">
        <v>737</v>
      </c>
      <c r="G43" s="169" t="s">
        <v>181</v>
      </c>
      <c r="N43" s="163" t="str">
        <f t="shared" si="0"/>
        <v>https://drive.google.com/open?id=1rOEZCycnz8F5x-dtROuAyunmpwAHnYET</v>
      </c>
      <c r="O43"/>
    </row>
    <row r="44" spans="2:15">
      <c r="B44" s="176" t="s">
        <v>129</v>
      </c>
      <c r="C44" s="176" t="s">
        <v>130</v>
      </c>
      <c r="D44" s="176" t="s">
        <v>238</v>
      </c>
      <c r="E44" s="169" t="s">
        <v>48</v>
      </c>
      <c r="F44" s="169" t="s">
        <v>735</v>
      </c>
      <c r="G44" s="169" t="s">
        <v>222</v>
      </c>
      <c r="N44" s="163" t="str">
        <f t="shared" si="0"/>
        <v>https://drive.google.com/file/d/1H8TpCLTqzfR0Cj2ECLElgj33MyJqfNvt/view?usp=sharing</v>
      </c>
      <c r="O44"/>
    </row>
    <row r="45" spans="2:15">
      <c r="B45" s="174" t="s">
        <v>30</v>
      </c>
      <c r="C45" s="174" t="s">
        <v>31</v>
      </c>
      <c r="D45" s="174" t="s">
        <v>32</v>
      </c>
      <c r="E45" s="169" t="s">
        <v>243</v>
      </c>
      <c r="F45" s="169" t="s">
        <v>668</v>
      </c>
      <c r="G45" s="169" t="s">
        <v>177</v>
      </c>
      <c r="N45" s="163" t="str">
        <f t="shared" si="0"/>
        <v>https://www.eapcnet.eu/publications/coronavirus-and-the-palliative-care-response</v>
      </c>
      <c r="O45"/>
    </row>
    <row r="46" spans="2:15">
      <c r="B46" s="176" t="s">
        <v>133</v>
      </c>
      <c r="C46" s="176" t="s">
        <v>134</v>
      </c>
      <c r="D46" s="176" t="s">
        <v>238</v>
      </c>
      <c r="E46" s="169" t="s">
        <v>48</v>
      </c>
      <c r="F46" s="169" t="s">
        <v>735</v>
      </c>
      <c r="G46" s="169" t="s">
        <v>217</v>
      </c>
      <c r="N46" s="163" t="str">
        <f t="shared" si="0"/>
        <v>https://drive.google.com/open?id=1Zvfs2AtrR6gWgPx8uy8GW3aalp12z8qI</v>
      </c>
      <c r="O46"/>
    </row>
    <row r="47" spans="2:15">
      <c r="B47" s="174" t="s">
        <v>415</v>
      </c>
      <c r="C47" s="174" t="s">
        <v>416</v>
      </c>
      <c r="D47" s="169" t="s">
        <v>238</v>
      </c>
      <c r="E47" s="169" t="s">
        <v>550</v>
      </c>
      <c r="F47" s="169" t="s">
        <v>741</v>
      </c>
      <c r="G47" s="169" t="s">
        <v>417</v>
      </c>
      <c r="N47" s="163" t="str">
        <f t="shared" si="0"/>
        <v>https://drive.google.com/open?id=1zHeW30zUgO9UZtpzY-dfMDRBC9Vhxh5W</v>
      </c>
      <c r="O47"/>
    </row>
    <row r="48" spans="2:15">
      <c r="B48" s="176" t="s">
        <v>25</v>
      </c>
      <c r="C48" s="176" t="s">
        <v>26</v>
      </c>
      <c r="D48" s="176" t="s">
        <v>19</v>
      </c>
      <c r="E48" s="169" t="s">
        <v>337</v>
      </c>
      <c r="F48" s="169" t="s">
        <v>741</v>
      </c>
      <c r="G48" s="169" t="s">
        <v>180</v>
      </c>
      <c r="N48" s="163" t="str">
        <f t="shared" si="0"/>
        <v>https://drive.google.com/open?id=1jMCbsTZig5EmqbP2SgFIBbwxnsMUKkpJ</v>
      </c>
      <c r="O48"/>
    </row>
    <row r="49" spans="2:15">
      <c r="B49" s="174" t="s">
        <v>356</v>
      </c>
      <c r="C49" s="174" t="s">
        <v>357</v>
      </c>
      <c r="D49" s="174" t="s">
        <v>23</v>
      </c>
      <c r="E49" s="169" t="s">
        <v>355</v>
      </c>
      <c r="F49" s="169" t="s">
        <v>741</v>
      </c>
      <c r="G49" s="169" t="s">
        <v>358</v>
      </c>
      <c r="N49" s="163" t="str">
        <f t="shared" si="0"/>
        <v>https://drive.google.com/open?id=1AxXTSStk7RZmhOaI52oqWWFDEXVC7Or8</v>
      </c>
      <c r="O49"/>
    </row>
    <row r="50" spans="2:15">
      <c r="B50" s="176" t="s">
        <v>369</v>
      </c>
      <c r="C50" s="176" t="s">
        <v>370</v>
      </c>
      <c r="D50" s="176" t="s">
        <v>32</v>
      </c>
      <c r="E50" s="169" t="s">
        <v>368</v>
      </c>
      <c r="F50" s="169" t="s">
        <v>737</v>
      </c>
      <c r="G50" s="169" t="s">
        <v>371</v>
      </c>
      <c r="N50" s="163" t="str">
        <f t="shared" si="0"/>
        <v>https://drive.google.com/open?id=1fgXEmicMfg141L2UNLy2TVuMo8X8Oq97</v>
      </c>
      <c r="O50"/>
    </row>
    <row r="51" spans="2:15">
      <c r="B51" s="174" t="s">
        <v>403</v>
      </c>
      <c r="C51" s="174" t="s">
        <v>404</v>
      </c>
      <c r="D51" s="174" t="s">
        <v>58</v>
      </c>
      <c r="E51" s="169" t="s">
        <v>196</v>
      </c>
      <c r="F51" s="169" t="s">
        <v>742</v>
      </c>
      <c r="G51" s="169" t="s">
        <v>405</v>
      </c>
      <c r="N51" s="163" t="str">
        <f t="shared" si="0"/>
        <v>https://drive.google.com/open?id=1FN8yWtjmG7oKO_PE5ymjeyK1Ux17Rlwq</v>
      </c>
      <c r="O51"/>
    </row>
    <row r="52" spans="2:15">
      <c r="B52" s="176" t="s">
        <v>372</v>
      </c>
      <c r="C52" s="176" t="s">
        <v>373</v>
      </c>
      <c r="D52" s="176" t="s">
        <v>32</v>
      </c>
      <c r="E52" s="169" t="s">
        <v>545</v>
      </c>
      <c r="F52" s="169" t="s">
        <v>668</v>
      </c>
      <c r="G52" s="169" t="s">
        <v>374</v>
      </c>
      <c r="N52" s="163" t="str">
        <f t="shared" si="0"/>
        <v>https://www.fgalatea.org/ca/caixa-recursos.php</v>
      </c>
      <c r="O52"/>
    </row>
    <row r="53" spans="2:15">
      <c r="B53" s="174" t="s">
        <v>266</v>
      </c>
      <c r="C53" s="174" t="s">
        <v>267</v>
      </c>
      <c r="D53" s="174" t="s">
        <v>265</v>
      </c>
      <c r="E53" s="169" t="s">
        <v>198</v>
      </c>
      <c r="F53" s="169" t="s">
        <v>669</v>
      </c>
      <c r="G53" s="169" t="s">
        <v>268</v>
      </c>
      <c r="N53" s="163" t="str">
        <f t="shared" si="0"/>
        <v>https://obrasociallacaixa.org/es/cuidar-a-quienes-nos-cuidan</v>
      </c>
      <c r="O53"/>
    </row>
    <row r="54" spans="2:15">
      <c r="B54" s="176" t="s">
        <v>377</v>
      </c>
      <c r="C54" s="176" t="s">
        <v>378</v>
      </c>
      <c r="D54" s="176" t="s">
        <v>32</v>
      </c>
      <c r="E54" s="169" t="s">
        <v>376</v>
      </c>
      <c r="F54" s="169" t="s">
        <v>668</v>
      </c>
      <c r="G54" s="169" t="s">
        <v>379</v>
      </c>
      <c r="N54" s="163" t="str">
        <f t="shared" si="0"/>
        <v>https://fundacioncaredoctors.org/protocolo-sedacion-paliativa-covid-19/</v>
      </c>
      <c r="O54"/>
    </row>
    <row r="55" spans="2:15">
      <c r="B55" s="174" t="s">
        <v>131</v>
      </c>
      <c r="C55" s="174" t="s">
        <v>132</v>
      </c>
      <c r="D55" s="174" t="s">
        <v>238</v>
      </c>
      <c r="E55" s="169" t="s">
        <v>48</v>
      </c>
      <c r="F55" s="169" t="s">
        <v>674</v>
      </c>
      <c r="G55" s="169" t="s">
        <v>439</v>
      </c>
      <c r="N55" s="163" t="str">
        <f t="shared" si="0"/>
        <v>https://www.fgalatea.org/es/recomanacions.php</v>
      </c>
      <c r="O55"/>
    </row>
    <row r="56" spans="2:15">
      <c r="B56" s="179" t="s">
        <v>164</v>
      </c>
      <c r="C56" s="177" t="s">
        <v>165</v>
      </c>
      <c r="D56" s="176" t="s">
        <v>163</v>
      </c>
      <c r="E56" s="169" t="s">
        <v>238</v>
      </c>
      <c r="F56" s="169" t="s">
        <v>735</v>
      </c>
      <c r="G56" s="169" t="s">
        <v>234</v>
      </c>
      <c r="N56" s="163" t="str">
        <f t="shared" si="0"/>
        <v>https://drive.google.com/open?id=1qBIGjsxLS2mj2sZpTUTE_eS3xLkudAKV</v>
      </c>
      <c r="O56"/>
    </row>
    <row r="57" spans="2:15">
      <c r="B57" s="180"/>
      <c r="C57" s="179" t="s">
        <v>166</v>
      </c>
      <c r="D57" s="178" t="s">
        <v>163</v>
      </c>
      <c r="E57" s="169" t="s">
        <v>238</v>
      </c>
      <c r="F57" s="169" t="s">
        <v>735</v>
      </c>
      <c r="G57" s="169" t="s">
        <v>235</v>
      </c>
      <c r="N57" s="163" t="str">
        <f t="shared" si="0"/>
        <v>https://drive.google.com/open?id=1rb2bUNM-Locsqq9zxRlEJNA5y1yf_T9k</v>
      </c>
      <c r="O57"/>
    </row>
    <row r="58" spans="2:15">
      <c r="B58" s="171" t="s">
        <v>8</v>
      </c>
      <c r="C58" s="175" t="s">
        <v>9</v>
      </c>
      <c r="D58" s="174" t="s">
        <v>14</v>
      </c>
      <c r="E58" s="169" t="s">
        <v>260</v>
      </c>
      <c r="F58" s="169" t="s">
        <v>735</v>
      </c>
      <c r="G58" s="169" t="s">
        <v>175</v>
      </c>
      <c r="N58" s="163" t="str">
        <f t="shared" si="0"/>
        <v>https://drive.google.com/file/d/19xArCjVUF7t-ar6wVv_B4yoDZVFvaV9G/view?usp=sharing</v>
      </c>
      <c r="O58"/>
    </row>
    <row r="59" spans="2:15">
      <c r="B59" s="171"/>
      <c r="C59" s="172" t="s">
        <v>381</v>
      </c>
      <c r="D59" s="174" t="s">
        <v>32</v>
      </c>
      <c r="E59" s="169" t="s">
        <v>380</v>
      </c>
      <c r="F59" s="169" t="s">
        <v>741</v>
      </c>
      <c r="G59" s="169" t="s">
        <v>382</v>
      </c>
      <c r="N59" s="163" t="str">
        <f t="shared" si="0"/>
        <v>https://drive.google.com/open?id=11sqeDbHN_e3joS1o-VMZ6uuRsBo8fzS-</v>
      </c>
      <c r="O59"/>
    </row>
    <row r="60" spans="2:15">
      <c r="B60" s="176" t="s">
        <v>395</v>
      </c>
      <c r="C60" s="176" t="s">
        <v>396</v>
      </c>
      <c r="D60" s="176" t="s">
        <v>394</v>
      </c>
      <c r="E60" s="169" t="s">
        <v>547</v>
      </c>
      <c r="F60" s="169" t="s">
        <v>738</v>
      </c>
      <c r="G60" s="169" t="s">
        <v>397</v>
      </c>
      <c r="N60" s="163" t="str">
        <f t="shared" si="0"/>
        <v>https://drive.google.com/open?id=1dkdvl21RnaGXOTvoaDQotwM0-UsA5F72</v>
      </c>
      <c r="O60"/>
    </row>
    <row r="61" spans="2:15">
      <c r="B61" s="175" t="s">
        <v>99</v>
      </c>
      <c r="C61" s="174" t="s">
        <v>100</v>
      </c>
      <c r="D61" s="174" t="s">
        <v>33</v>
      </c>
      <c r="E61" s="169" t="s">
        <v>528</v>
      </c>
      <c r="F61" s="169" t="s">
        <v>738</v>
      </c>
      <c r="G61" s="169" t="s">
        <v>205</v>
      </c>
      <c r="N61" s="163" t="str">
        <f t="shared" si="0"/>
        <v>https://drive.google.com/open?id=1T5oNtfi_E5fevCD2mcWwXlqqbQk9_sMl</v>
      </c>
      <c r="O61"/>
    </row>
    <row r="62" spans="2:15">
      <c r="B62" s="176" t="s">
        <v>409</v>
      </c>
      <c r="C62" s="176" t="s">
        <v>410</v>
      </c>
      <c r="D62" s="176" t="s">
        <v>238</v>
      </c>
      <c r="E62" s="169" t="s">
        <v>548</v>
      </c>
      <c r="F62" s="169" t="s">
        <v>735</v>
      </c>
      <c r="G62" s="169" t="s">
        <v>411</v>
      </c>
      <c r="N62" s="163" t="str">
        <f t="shared" si="0"/>
        <v>https://drive.google.com/open?id=1ZTTgoGXNWmV5UnBN_pYvI3zBHVNo0Eja</v>
      </c>
      <c r="O62"/>
    </row>
    <row r="63" spans="2:15">
      <c r="B63" s="175" t="s">
        <v>135</v>
      </c>
      <c r="C63" s="174" t="s">
        <v>413</v>
      </c>
      <c r="D63" s="169" t="s">
        <v>238</v>
      </c>
      <c r="E63" s="169" t="s">
        <v>48</v>
      </c>
      <c r="F63" s="169" t="s">
        <v>736</v>
      </c>
      <c r="G63" s="169" t="s">
        <v>223</v>
      </c>
      <c r="N63" s="163" t="str">
        <f t="shared" si="0"/>
        <v>https://drive.google.com/open?id=1Swtp43YjpDy5O_G1hrUFjBPAMjZJw-PE</v>
      </c>
      <c r="O63"/>
    </row>
    <row r="64" spans="2:15">
      <c r="B64" s="176" t="s">
        <v>157</v>
      </c>
      <c r="C64" s="176" t="s">
        <v>158</v>
      </c>
      <c r="D64" s="178" t="s">
        <v>238</v>
      </c>
      <c r="E64" s="169" t="s">
        <v>80</v>
      </c>
      <c r="F64" s="169" t="s">
        <v>735</v>
      </c>
      <c r="G64" s="169" t="s">
        <v>232</v>
      </c>
      <c r="N64" s="163" t="str">
        <f t="shared" si="0"/>
        <v>https://drive.google.com/open?id=1RAXazNSkeGfwJrMHLiUJsISyQboC_nUb</v>
      </c>
      <c r="O64"/>
    </row>
    <row r="65" spans="2:15">
      <c r="B65" s="172" t="s">
        <v>343</v>
      </c>
      <c r="C65" s="174" t="s">
        <v>344</v>
      </c>
      <c r="D65" s="174" t="s">
        <v>338</v>
      </c>
      <c r="E65" s="169" t="s">
        <v>541</v>
      </c>
      <c r="F65" s="169" t="s">
        <v>741</v>
      </c>
      <c r="G65" s="169" t="s">
        <v>345</v>
      </c>
      <c r="N65" s="163" t="str">
        <f t="shared" si="0"/>
        <v>https://drive.google.com/open?id=102jCZUrq_mQeZrwp-rLJm0op7aDQxI5s</v>
      </c>
      <c r="O65"/>
    </row>
    <row r="66" spans="2:15">
      <c r="B66" s="180" t="s">
        <v>244</v>
      </c>
      <c r="C66" s="177" t="s">
        <v>245</v>
      </c>
      <c r="D66" s="176" t="s">
        <v>163</v>
      </c>
      <c r="E66" s="169" t="s">
        <v>33</v>
      </c>
      <c r="F66" s="169" t="s">
        <v>668</v>
      </c>
      <c r="G66" s="169" t="s">
        <v>246</v>
      </c>
      <c r="N66" s="163" t="str">
        <f t="shared" si="0"/>
        <v>https://www.helpage.org/what-we-do/guidelines-for-care-homes-for-older-people-in-the-context-of-coronavirus-covid19/</v>
      </c>
      <c r="O66"/>
    </row>
    <row r="67" spans="2:15">
      <c r="B67" s="180"/>
      <c r="C67" s="180" t="s">
        <v>303</v>
      </c>
      <c r="D67" s="176" t="s">
        <v>277</v>
      </c>
      <c r="E67" s="169" t="s">
        <v>302</v>
      </c>
      <c r="F67" s="169" t="s">
        <v>736</v>
      </c>
      <c r="G67" s="169" t="s">
        <v>304</v>
      </c>
      <c r="N67" s="163" t="str">
        <f t="shared" si="0"/>
        <v>https://drive.google.com/open?id=1CuF_p8r-dmfyie00DOIxPAn20QRFaQOI</v>
      </c>
      <c r="O67"/>
    </row>
    <row r="68" spans="2:15">
      <c r="B68" s="180"/>
      <c r="C68" s="179" t="s">
        <v>306</v>
      </c>
      <c r="D68" s="178" t="s">
        <v>277</v>
      </c>
      <c r="E68" s="169" t="s">
        <v>305</v>
      </c>
      <c r="F68" s="169" t="s">
        <v>668</v>
      </c>
      <c r="G68" s="169" t="s">
        <v>307</v>
      </c>
      <c r="N68" s="163" t="str">
        <f t="shared" si="0"/>
        <v>https://www.helpage.org/spain/noticias/coronavirus-covid19-y-personas-mayores/</v>
      </c>
      <c r="O68"/>
    </row>
    <row r="69" spans="2:15">
      <c r="B69" s="174" t="s">
        <v>137</v>
      </c>
      <c r="C69" s="174" t="s">
        <v>138</v>
      </c>
      <c r="D69" s="174" t="s">
        <v>238</v>
      </c>
      <c r="E69" s="169" t="s">
        <v>48</v>
      </c>
      <c r="F69" s="169" t="s">
        <v>736</v>
      </c>
      <c r="G69" s="169" t="s">
        <v>224</v>
      </c>
      <c r="N69" s="163" t="str">
        <f t="shared" si="0"/>
        <v>https://drive.google.com/open?id=1z8jPBd316XMd56nlBpOJYvf97u-zhFj1</v>
      </c>
      <c r="O69"/>
    </row>
    <row r="70" spans="2:15">
      <c r="B70" s="176" t="s">
        <v>139</v>
      </c>
      <c r="C70" s="176" t="s">
        <v>140</v>
      </c>
      <c r="D70" s="178" t="s">
        <v>238</v>
      </c>
      <c r="E70" s="169" t="s">
        <v>48</v>
      </c>
      <c r="F70" s="169" t="s">
        <v>736</v>
      </c>
      <c r="G70" s="169" t="s">
        <v>225</v>
      </c>
      <c r="N70" s="163" t="str">
        <f t="shared" si="0"/>
        <v>https://drive.google.com/open?id=1zd9vtZrq0gSw9PZMsD3B0RW0MzFxVNa8</v>
      </c>
      <c r="O70"/>
    </row>
    <row r="71" spans="2:15">
      <c r="B71" s="174" t="s">
        <v>440</v>
      </c>
      <c r="C71" s="174" t="s">
        <v>441</v>
      </c>
      <c r="D71" s="169" t="s">
        <v>238</v>
      </c>
      <c r="E71" s="169" t="s">
        <v>48</v>
      </c>
      <c r="F71" s="169" t="s">
        <v>736</v>
      </c>
      <c r="G71" s="169" t="s">
        <v>442</v>
      </c>
      <c r="N71" s="163" t="str">
        <f t="shared" si="0"/>
        <v>https://drive.google.com/open?id=1NEnD0ePz8Cx0CH7ko4iHjeWzW2fzzTTV</v>
      </c>
      <c r="O71"/>
    </row>
    <row r="72" spans="2:15">
      <c r="B72" s="176" t="s">
        <v>251</v>
      </c>
      <c r="C72" s="176" t="s">
        <v>252</v>
      </c>
      <c r="D72" s="176" t="s">
        <v>249</v>
      </c>
      <c r="E72" s="169" t="s">
        <v>250</v>
      </c>
      <c r="F72" s="169" t="s">
        <v>668</v>
      </c>
      <c r="G72" s="169" t="s">
        <v>253</v>
      </c>
      <c r="N72" s="163" t="str">
        <f t="shared" si="0"/>
        <v>https://covid19.isciii.es/</v>
      </c>
      <c r="O72"/>
    </row>
    <row r="73" spans="2:15">
      <c r="B73" s="174" t="s">
        <v>239</v>
      </c>
      <c r="C73" s="174" t="s">
        <v>240</v>
      </c>
      <c r="D73" s="174" t="s">
        <v>69</v>
      </c>
      <c r="E73" s="169" t="s">
        <v>238</v>
      </c>
      <c r="F73" s="169" t="s">
        <v>735</v>
      </c>
      <c r="G73" s="169" t="s">
        <v>241</v>
      </c>
      <c r="N73" s="163" t="str">
        <f t="shared" ref="N73:N136" si="1">HYPERLINK(G73)</f>
        <v>https://drive.google.com/open?id=1KULWIVUg6UXw5hMqmaUI9AJvffgEVfwH</v>
      </c>
      <c r="O73"/>
    </row>
    <row r="74" spans="2:15">
      <c r="B74" s="176" t="s">
        <v>101</v>
      </c>
      <c r="C74" s="176" t="s">
        <v>102</v>
      </c>
      <c r="D74" s="176" t="s">
        <v>33</v>
      </c>
      <c r="E74" s="169" t="s">
        <v>528</v>
      </c>
      <c r="F74" s="169" t="s">
        <v>673</v>
      </c>
      <c r="G74" s="169" t="s">
        <v>719</v>
      </c>
      <c r="N74" s="163" t="str">
        <f t="shared" si="1"/>
        <v>http://www.ics.ac.uk/</v>
      </c>
      <c r="O74"/>
    </row>
    <row r="75" spans="2:15">
      <c r="B75" s="174" t="s">
        <v>412</v>
      </c>
      <c r="C75" s="174" t="s">
        <v>413</v>
      </c>
      <c r="D75" s="174" t="s">
        <v>238</v>
      </c>
      <c r="E75" s="169" t="s">
        <v>549</v>
      </c>
      <c r="F75" s="169" t="s">
        <v>736</v>
      </c>
      <c r="G75" s="169" t="s">
        <v>414</v>
      </c>
      <c r="N75" s="163" t="str">
        <f t="shared" si="1"/>
        <v>https://drive.google.com/open?id=1Tbkz9M_S6jpF5wY8dbdQ42MmUcHG4Iq_</v>
      </c>
      <c r="O75"/>
    </row>
    <row r="76" spans="2:15">
      <c r="B76" s="176" t="s">
        <v>60</v>
      </c>
      <c r="C76" s="176" t="s">
        <v>61</v>
      </c>
      <c r="D76" s="176" t="s">
        <v>58</v>
      </c>
      <c r="E76" s="169" t="s">
        <v>48</v>
      </c>
      <c r="F76" s="169" t="s">
        <v>737</v>
      </c>
      <c r="G76" s="169" t="s">
        <v>183</v>
      </c>
      <c r="N76" s="163" t="str">
        <f t="shared" si="1"/>
        <v>https://drive.google.com/open?id=18he9_m6rLSWxsoL5wRqy1MHoAFbcRDq0</v>
      </c>
      <c r="O76"/>
    </row>
    <row r="77" spans="2:15">
      <c r="B77" s="174" t="s">
        <v>444</v>
      </c>
      <c r="C77" s="174" t="s">
        <v>445</v>
      </c>
      <c r="D77" s="174" t="s">
        <v>238</v>
      </c>
      <c r="E77" s="169" t="s">
        <v>443</v>
      </c>
      <c r="F77" s="169" t="s">
        <v>737</v>
      </c>
      <c r="G77" s="169" t="s">
        <v>446</v>
      </c>
      <c r="N77" s="163" t="str">
        <f t="shared" si="1"/>
        <v>https://drive.google.com/open?id=1wncURVU6PmrmaolrS5VDari3l4IpfRMg</v>
      </c>
      <c r="O77"/>
    </row>
    <row r="78" spans="2:15">
      <c r="B78" s="176" t="s">
        <v>20</v>
      </c>
      <c r="C78" s="176" t="s">
        <v>21</v>
      </c>
      <c r="D78" s="176" t="s">
        <v>23</v>
      </c>
      <c r="E78" s="169" t="s">
        <v>238</v>
      </c>
      <c r="F78" s="169" t="s">
        <v>676</v>
      </c>
      <c r="G78" s="169" t="s">
        <v>176</v>
      </c>
      <c r="N78" s="163" t="str">
        <f t="shared" si="1"/>
        <v>https://drive.google.com/open?id=1TPmdQsQOAcUGHVf_jbQN9gElUR6oKhma</v>
      </c>
      <c r="O78"/>
    </row>
    <row r="79" spans="2:15">
      <c r="B79" s="174" t="s">
        <v>36</v>
      </c>
      <c r="C79" s="174" t="s">
        <v>37</v>
      </c>
      <c r="D79" s="174" t="s">
        <v>32</v>
      </c>
      <c r="E79" s="169" t="s">
        <v>33</v>
      </c>
      <c r="F79" s="169" t="s">
        <v>737</v>
      </c>
      <c r="G79" s="169" t="s">
        <v>178</v>
      </c>
      <c r="N79" s="163" t="str">
        <f t="shared" si="1"/>
        <v>https://drive.google.com/open?id=1UGHTX5HqNEtGmY2_nk1RtlZ22pGu6WQ7</v>
      </c>
      <c r="O79"/>
    </row>
    <row r="80" spans="2:15">
      <c r="B80" s="176" t="s">
        <v>448</v>
      </c>
      <c r="C80" s="176" t="s">
        <v>449</v>
      </c>
      <c r="D80" s="176" t="s">
        <v>238</v>
      </c>
      <c r="E80" s="169" t="s">
        <v>447</v>
      </c>
      <c r="F80" s="169" t="s">
        <v>673</v>
      </c>
      <c r="G80" s="169" t="s">
        <v>450</v>
      </c>
      <c r="N80" s="163" t="str">
        <f t="shared" si="1"/>
        <v>https://www.uch.cat/altres/info-covid-19/etica-i-responsabilitat-social/abordatge-etic-crisi-de-la-covid-19/repositori-de-documents-100.html</v>
      </c>
      <c r="O80"/>
    </row>
    <row r="81" spans="2:15">
      <c r="B81" s="171" t="s">
        <v>309</v>
      </c>
      <c r="C81" s="175" t="s">
        <v>310</v>
      </c>
      <c r="D81" s="174" t="s">
        <v>277</v>
      </c>
      <c r="E81" s="169" t="s">
        <v>308</v>
      </c>
      <c r="F81" s="169" t="s">
        <v>736</v>
      </c>
      <c r="G81" s="169" t="s">
        <v>311</v>
      </c>
      <c r="N81" s="163" t="str">
        <f t="shared" si="1"/>
        <v>https://drive.google.com/open?id=1-4okemFPe2owUBXlHmul5gdJbY1_kaep</v>
      </c>
      <c r="O81"/>
    </row>
    <row r="82" spans="2:15">
      <c r="B82" s="171"/>
      <c r="C82" s="172" t="s">
        <v>452</v>
      </c>
      <c r="D82" s="174" t="s">
        <v>238</v>
      </c>
      <c r="E82" s="169" t="s">
        <v>451</v>
      </c>
      <c r="F82" s="169" t="s">
        <v>736</v>
      </c>
      <c r="G82" s="169" t="s">
        <v>453</v>
      </c>
      <c r="N82" s="163" t="str">
        <f t="shared" si="1"/>
        <v>https://drive.google.com/open?id=1P3DuOA5P-pLtl8OE0OcMBIGWyLE7Fnra</v>
      </c>
      <c r="O82"/>
    </row>
    <row r="83" spans="2:15">
      <c r="B83" s="176" t="s">
        <v>313</v>
      </c>
      <c r="C83" s="176" t="s">
        <v>314</v>
      </c>
      <c r="D83" s="176" t="s">
        <v>277</v>
      </c>
      <c r="E83" s="169" t="s">
        <v>312</v>
      </c>
      <c r="F83" s="169" t="s">
        <v>736</v>
      </c>
      <c r="G83" s="169" t="s">
        <v>315</v>
      </c>
      <c r="N83" s="163" t="str">
        <f t="shared" si="1"/>
        <v>https://drive.google.com/open?id=1WgDcsAMyNc0iBtCO2cfikDg7xXOxmbcu</v>
      </c>
      <c r="O83"/>
    </row>
    <row r="84" spans="2:15">
      <c r="B84" s="174" t="s">
        <v>407</v>
      </c>
      <c r="C84" s="169" t="s">
        <v>596</v>
      </c>
      <c r="D84" s="169" t="s">
        <v>58</v>
      </c>
      <c r="E84" s="169" t="s">
        <v>406</v>
      </c>
      <c r="F84" s="169" t="s">
        <v>744</v>
      </c>
      <c r="G84" s="169" t="s">
        <v>408</v>
      </c>
      <c r="N84" s="163" t="str">
        <f t="shared" si="1"/>
        <v>https://drive.google.com/open?id=1Wd-EfSYI8wkP0Gv_LcFk79TDZztcRNIw</v>
      </c>
      <c r="O84"/>
    </row>
    <row r="85" spans="2:15">
      <c r="B85" s="176" t="s">
        <v>317</v>
      </c>
      <c r="C85" s="176" t="s">
        <v>318</v>
      </c>
      <c r="D85" s="176" t="s">
        <v>277</v>
      </c>
      <c r="E85" s="169" t="s">
        <v>316</v>
      </c>
      <c r="F85" s="169" t="s">
        <v>668</v>
      </c>
      <c r="G85" s="169" t="s">
        <v>319</v>
      </c>
      <c r="N85" s="163" t="str">
        <f t="shared" si="1"/>
        <v>https://www.matiafundazioa.eus/es/documentacion-covid-19</v>
      </c>
      <c r="O85"/>
    </row>
    <row r="86" spans="2:15">
      <c r="B86" s="174" t="s">
        <v>155</v>
      </c>
      <c r="C86" s="174" t="s">
        <v>156</v>
      </c>
      <c r="D86" s="174" t="s">
        <v>238</v>
      </c>
      <c r="E86" s="169" t="s">
        <v>80</v>
      </c>
      <c r="F86" s="169" t="s">
        <v>670</v>
      </c>
      <c r="G86" s="169" t="s">
        <v>231</v>
      </c>
      <c r="N86" s="163" t="str">
        <f t="shared" si="1"/>
        <v>https://drive.google.com/open?id=1lFeFY3EFSG9sQv2ptZSwBvwWwmycp1Uy</v>
      </c>
      <c r="O86"/>
    </row>
    <row r="87" spans="2:15">
      <c r="B87" s="176" t="s">
        <v>455</v>
      </c>
      <c r="C87" s="176" t="s">
        <v>456</v>
      </c>
      <c r="D87" s="178" t="s">
        <v>238</v>
      </c>
      <c r="E87" s="169" t="s">
        <v>454</v>
      </c>
      <c r="F87" s="169" t="s">
        <v>736</v>
      </c>
      <c r="G87" s="169" t="s">
        <v>457</v>
      </c>
      <c r="N87" s="163" t="str">
        <f t="shared" si="1"/>
        <v>https://drive.google.com/open?id=1QcbmrEI8P00it_C102ThEBLnbpFRCbla</v>
      </c>
      <c r="O87"/>
    </row>
    <row r="88" spans="2:15">
      <c r="B88" s="171" t="s">
        <v>109</v>
      </c>
      <c r="C88" s="174" t="s">
        <v>110</v>
      </c>
      <c r="D88" s="174" t="s">
        <v>277</v>
      </c>
      <c r="E88" s="169" t="s">
        <v>33</v>
      </c>
      <c r="F88" s="169" t="s">
        <v>736</v>
      </c>
      <c r="G88" s="169" t="s">
        <v>209</v>
      </c>
      <c r="N88" s="163" t="str">
        <f t="shared" si="1"/>
        <v>https://drive.google.com/open?id=1MvmsARkl_5MUP5mRLQ2mK6SB06yUR9uf</v>
      </c>
      <c r="O88"/>
    </row>
    <row r="89" spans="2:15">
      <c r="B89" s="171"/>
      <c r="C89" s="174" t="s">
        <v>112</v>
      </c>
      <c r="D89" s="169" t="s">
        <v>277</v>
      </c>
      <c r="E89" s="169" t="s">
        <v>33</v>
      </c>
      <c r="F89" s="169" t="s">
        <v>736</v>
      </c>
      <c r="G89" s="169" t="s">
        <v>210</v>
      </c>
      <c r="N89" s="163" t="str">
        <f t="shared" si="1"/>
        <v>https://drive.google.com/open?id=1FWnlQ5SeI9drH-TYbGpyyXNhkzJR_ayV</v>
      </c>
      <c r="O89"/>
    </row>
    <row r="90" spans="2:15">
      <c r="B90" s="171"/>
      <c r="C90" s="174" t="s">
        <v>116</v>
      </c>
      <c r="D90" s="169" t="s">
        <v>277</v>
      </c>
      <c r="E90" s="169" t="s">
        <v>33</v>
      </c>
      <c r="F90" s="169" t="s">
        <v>736</v>
      </c>
      <c r="G90" s="169" t="s">
        <v>213</v>
      </c>
      <c r="N90" s="163" t="str">
        <f t="shared" si="1"/>
        <v>https://drive.google.com/open?id=1nm0XFV0iSprbRm-widDJT0L1mOAS86wx</v>
      </c>
      <c r="O90"/>
    </row>
    <row r="91" spans="2:15">
      <c r="B91" s="171"/>
      <c r="C91" s="174" t="s">
        <v>113</v>
      </c>
      <c r="D91" s="169" t="s">
        <v>277</v>
      </c>
      <c r="E91" s="169" t="s">
        <v>33</v>
      </c>
      <c r="F91" s="169" t="s">
        <v>736</v>
      </c>
      <c r="G91" s="169" t="s">
        <v>211</v>
      </c>
      <c r="N91" s="163" t="str">
        <f t="shared" si="1"/>
        <v>https://drive.google.com/open?id=1azYFYumXIGui281BytXiUwEEw-f3yfEw</v>
      </c>
      <c r="O91"/>
    </row>
    <row r="92" spans="2:15">
      <c r="B92" s="171"/>
      <c r="C92" s="174" t="s">
        <v>117</v>
      </c>
      <c r="D92" s="169" t="s">
        <v>277</v>
      </c>
      <c r="E92" s="169" t="s">
        <v>33</v>
      </c>
      <c r="F92" s="169" t="s">
        <v>736</v>
      </c>
      <c r="G92" s="169" t="s">
        <v>214</v>
      </c>
      <c r="N92" s="163" t="str">
        <f t="shared" si="1"/>
        <v>https://drive.google.com/open?id=17zS5rtD1Sbeawy9pSxYnODAxTEs5ICiO</v>
      </c>
      <c r="O92"/>
    </row>
    <row r="93" spans="2:15">
      <c r="B93" s="171"/>
      <c r="C93" s="174" t="s">
        <v>114</v>
      </c>
      <c r="D93" s="169" t="s">
        <v>277</v>
      </c>
      <c r="E93" s="169" t="s">
        <v>33</v>
      </c>
      <c r="F93" s="169" t="s">
        <v>736</v>
      </c>
      <c r="G93" s="169" t="s">
        <v>212</v>
      </c>
      <c r="N93" s="163" t="str">
        <f t="shared" si="1"/>
        <v>https://drive.google.com/open?id=1bznY3YwRfGTqeE9xSie_TMuGs66HeJtk</v>
      </c>
      <c r="O93"/>
    </row>
    <row r="94" spans="2:15">
      <c r="B94" s="171"/>
      <c r="C94" s="174" t="s">
        <v>320</v>
      </c>
      <c r="D94" s="169" t="s">
        <v>277</v>
      </c>
      <c r="E94" s="169" t="s">
        <v>540</v>
      </c>
      <c r="F94" s="169" t="s">
        <v>742</v>
      </c>
      <c r="G94" s="169" t="s">
        <v>321</v>
      </c>
      <c r="N94" s="163" t="str">
        <f t="shared" si="1"/>
        <v>https://drive.google.com/open?id=1ONUxo1xerNci4WKbgiIHbworx9QOu8Ew</v>
      </c>
      <c r="O94"/>
    </row>
    <row r="95" spans="2:15">
      <c r="B95" s="171"/>
      <c r="C95" s="174" t="s">
        <v>458</v>
      </c>
      <c r="D95" s="174" t="s">
        <v>238</v>
      </c>
      <c r="E95" s="169" t="s">
        <v>238</v>
      </c>
      <c r="F95" s="169" t="s">
        <v>668</v>
      </c>
      <c r="G95" s="169" t="s">
        <v>459</v>
      </c>
      <c r="N95" s="163" t="str">
        <f t="shared" si="1"/>
        <v>https://www.isciii.es/QueHacemos/Servicios/Biblioteca/Paginas/Gu%C3%ADa-COVID-19.-Informaci%C3%B3n-para-profesionales-sanitarios.aspx</v>
      </c>
      <c r="O95"/>
    </row>
    <row r="96" spans="2:15">
      <c r="B96" s="176" t="s">
        <v>275</v>
      </c>
      <c r="C96" s="176" t="s">
        <v>276</v>
      </c>
      <c r="D96" s="176" t="s">
        <v>265</v>
      </c>
      <c r="E96" s="169" t="s">
        <v>274</v>
      </c>
      <c r="F96" s="169" t="s">
        <v>671</v>
      </c>
      <c r="G96" s="169" t="s">
        <v>680</v>
      </c>
      <c r="N96" s="163" t="str">
        <f t="shared" si="1"/>
        <v>https://drive.google.com/open?id=14tf-8T2_tC7CMpmfs1RxMYx8dhfE1B-B</v>
      </c>
      <c r="O96"/>
    </row>
    <row r="97" spans="2:15">
      <c r="B97" s="171" t="s">
        <v>118</v>
      </c>
      <c r="C97" s="175" t="s">
        <v>119</v>
      </c>
      <c r="D97" s="174" t="s">
        <v>277</v>
      </c>
      <c r="E97" s="169" t="s">
        <v>33</v>
      </c>
      <c r="F97" s="169" t="s">
        <v>736</v>
      </c>
      <c r="G97" s="169" t="s">
        <v>215</v>
      </c>
      <c r="N97" s="163" t="str">
        <f t="shared" si="1"/>
        <v>https://drive.google.com/open?id=1ZgU92qsYdmG-pmr9w7wl2XrgD9QkEkK5</v>
      </c>
      <c r="O97"/>
    </row>
    <row r="98" spans="2:15">
      <c r="B98" s="171"/>
      <c r="C98" s="172" t="s">
        <v>120</v>
      </c>
      <c r="D98" s="169" t="s">
        <v>277</v>
      </c>
      <c r="E98" s="169" t="s">
        <v>33</v>
      </c>
      <c r="F98" s="169" t="s">
        <v>736</v>
      </c>
      <c r="G98" s="169" t="s">
        <v>216</v>
      </c>
      <c r="N98" s="163" t="str">
        <f t="shared" si="1"/>
        <v>https://drive.google.com/open?id=1lXqd0dEVDgQUIU8MwUuGxJD7ABSbeKek</v>
      </c>
      <c r="O98"/>
    </row>
    <row r="99" spans="2:15">
      <c r="B99" s="176" t="s">
        <v>105</v>
      </c>
      <c r="C99" s="176" t="s">
        <v>106</v>
      </c>
      <c r="D99" s="178" t="s">
        <v>277</v>
      </c>
      <c r="E99" s="169" t="s">
        <v>48</v>
      </c>
      <c r="F99" s="169" t="s">
        <v>736</v>
      </c>
      <c r="G99" s="169" t="s">
        <v>207</v>
      </c>
      <c r="N99" s="163" t="str">
        <f t="shared" si="1"/>
        <v>https://drive.google.com/open?id=1hxxrm8Veu8LW19Mc26HZM6d6OrIxKjmb</v>
      </c>
      <c r="O99"/>
    </row>
    <row r="100" spans="2:15">
      <c r="B100" s="174" t="s">
        <v>49</v>
      </c>
      <c r="C100" s="174" t="s">
        <v>242</v>
      </c>
      <c r="D100" s="174" t="s">
        <v>69</v>
      </c>
      <c r="E100" s="169" t="s">
        <v>32</v>
      </c>
      <c r="F100" s="169" t="s">
        <v>676</v>
      </c>
      <c r="G100" s="169" t="s">
        <v>184</v>
      </c>
      <c r="N100" s="163" t="str">
        <f t="shared" si="1"/>
        <v>https://m.oxfordmedicine.com/mobile/view/10.1093/med/9780190066529.001.0001/med-9780190066529-chapter-9</v>
      </c>
      <c r="O100"/>
    </row>
    <row r="101" spans="2:15">
      <c r="B101" s="176" t="s">
        <v>525</v>
      </c>
      <c r="C101" s="176" t="s">
        <v>526</v>
      </c>
      <c r="D101" s="176" t="s">
        <v>238</v>
      </c>
      <c r="E101" s="169" t="s">
        <v>524</v>
      </c>
      <c r="F101" s="169" t="s">
        <v>737</v>
      </c>
      <c r="G101" s="169" t="s">
        <v>527</v>
      </c>
      <c r="N101" s="163" t="str">
        <f t="shared" si="1"/>
        <v>https://drive.google.com/open?id=1L0VMRqdm1SLKiDF9EnCkTkwDezrej7ng</v>
      </c>
      <c r="O101"/>
    </row>
    <row r="102" spans="2:15">
      <c r="B102" s="174" t="s">
        <v>38</v>
      </c>
      <c r="C102" s="174" t="s">
        <v>39</v>
      </c>
      <c r="D102" s="174" t="s">
        <v>23</v>
      </c>
      <c r="E102" s="169" t="s">
        <v>238</v>
      </c>
      <c r="F102" s="169" t="s">
        <v>676</v>
      </c>
      <c r="G102" s="169" t="s">
        <v>179</v>
      </c>
      <c r="N102" s="163" t="str">
        <f t="shared" si="1"/>
        <v>https://drive.google.com/open?id=1TrIExfCXnv6dDreRz2A5lwE6fH6VHUNE</v>
      </c>
      <c r="O102"/>
    </row>
    <row r="103" spans="2:15">
      <c r="B103" s="180" t="s">
        <v>460</v>
      </c>
      <c r="C103" s="177" t="s">
        <v>461</v>
      </c>
      <c r="D103" s="176" t="s">
        <v>238</v>
      </c>
      <c r="E103" s="169" t="s">
        <v>48</v>
      </c>
      <c r="F103" s="169" t="s">
        <v>736</v>
      </c>
      <c r="G103" s="169" t="s">
        <v>462</v>
      </c>
      <c r="N103" s="163" t="str">
        <f t="shared" si="1"/>
        <v>https://drive.google.com/open?id=10uqTlNBy8UlwXQcECu05h-s342fQ4-rA</v>
      </c>
      <c r="O103"/>
    </row>
    <row r="104" spans="2:15">
      <c r="B104" s="180"/>
      <c r="C104" s="179" t="s">
        <v>464</v>
      </c>
      <c r="D104" s="178" t="s">
        <v>238</v>
      </c>
      <c r="E104" s="169" t="s">
        <v>463</v>
      </c>
      <c r="F104" s="169" t="s">
        <v>741</v>
      </c>
      <c r="G104" s="169" t="s">
        <v>465</v>
      </c>
      <c r="N104" s="163" t="str">
        <f t="shared" si="1"/>
        <v>https://drive.google.com/open?id=199ZuxY5rv_-KHyJYCyOPJTzHVZQb1FWt</v>
      </c>
      <c r="O104"/>
    </row>
    <row r="105" spans="2:15">
      <c r="B105" s="174" t="s">
        <v>467</v>
      </c>
      <c r="C105" s="174" t="s">
        <v>468</v>
      </c>
      <c r="D105" s="169" t="s">
        <v>238</v>
      </c>
      <c r="E105" s="169" t="s">
        <v>466</v>
      </c>
      <c r="F105" s="169" t="s">
        <v>741</v>
      </c>
      <c r="G105" s="169" t="s">
        <v>469</v>
      </c>
      <c r="N105" s="163" t="str">
        <f t="shared" si="1"/>
        <v>https://drive.google.com/open?id=1oG7-lmr93269egs5w-iGH1EqWp7uzXAh</v>
      </c>
      <c r="O105"/>
    </row>
    <row r="106" spans="2:15">
      <c r="B106" s="180" t="s">
        <v>471</v>
      </c>
      <c r="C106" s="176" t="s">
        <v>472</v>
      </c>
      <c r="D106" s="178" t="s">
        <v>238</v>
      </c>
      <c r="E106" s="169" t="s">
        <v>470</v>
      </c>
      <c r="F106" s="169" t="s">
        <v>736</v>
      </c>
      <c r="G106" s="169" t="s">
        <v>473</v>
      </c>
      <c r="N106" s="163" t="str">
        <f t="shared" si="1"/>
        <v>https://drive.google.com/open?id=14z4irnz_nOAOjMHle4KFGQ1ruOI-k_Kj</v>
      </c>
      <c r="O106"/>
    </row>
    <row r="107" spans="2:15">
      <c r="B107" s="180"/>
      <c r="C107" s="176" t="s">
        <v>475</v>
      </c>
      <c r="D107" s="178" t="s">
        <v>238</v>
      </c>
      <c r="E107" s="169" t="s">
        <v>474</v>
      </c>
      <c r="F107" s="169" t="s">
        <v>736</v>
      </c>
      <c r="G107" s="169" t="s">
        <v>476</v>
      </c>
      <c r="N107" s="163" t="str">
        <f t="shared" si="1"/>
        <v>https://drive.google.com/open?id=1NXruxZ9hxANUbmcF_mgAhAz4-vZFMDZ-</v>
      </c>
      <c r="O107"/>
    </row>
    <row r="108" spans="2:15">
      <c r="B108" s="180"/>
      <c r="C108" s="179" t="s">
        <v>478</v>
      </c>
      <c r="D108" s="178" t="s">
        <v>238</v>
      </c>
      <c r="E108" s="169" t="s">
        <v>477</v>
      </c>
      <c r="F108" s="169" t="s">
        <v>736</v>
      </c>
      <c r="G108" s="169" t="s">
        <v>479</v>
      </c>
      <c r="N108" s="163" t="str">
        <f t="shared" si="1"/>
        <v>https://drive.google.com/open?id=1kKNLkfFkc6t9hEQmFjxoUlQ4nKen6oAJ</v>
      </c>
      <c r="O108"/>
    </row>
    <row r="109" spans="2:15">
      <c r="B109" s="174" t="s">
        <v>481</v>
      </c>
      <c r="C109" s="174" t="s">
        <v>482</v>
      </c>
      <c r="D109" s="169" t="s">
        <v>238</v>
      </c>
      <c r="E109" s="169" t="s">
        <v>480</v>
      </c>
      <c r="F109" s="169" t="s">
        <v>735</v>
      </c>
      <c r="G109" s="169" t="s">
        <v>483</v>
      </c>
      <c r="N109" s="163" t="str">
        <f t="shared" si="1"/>
        <v>https://drive.google.com/open?id=1QNcaHHtIciQSXrCQ_8wi6EFhvsAbngur</v>
      </c>
      <c r="O109"/>
    </row>
    <row r="110" spans="2:15">
      <c r="B110" s="180" t="s">
        <v>141</v>
      </c>
      <c r="C110" s="176" t="s">
        <v>142</v>
      </c>
      <c r="D110" s="178" t="s">
        <v>238</v>
      </c>
      <c r="E110" s="169" t="s">
        <v>48</v>
      </c>
      <c r="F110" s="169" t="s">
        <v>735</v>
      </c>
      <c r="G110" s="169" t="s">
        <v>226</v>
      </c>
      <c r="N110" s="163" t="str">
        <f t="shared" si="1"/>
        <v>https://drive.google.com/file/d/1oTDkGO4JIWaVQrZ-Ks-JGg52R5tMQoHm/view?usp=sharing</v>
      </c>
      <c r="O110"/>
    </row>
    <row r="111" spans="2:15">
      <c r="B111" s="174" t="s">
        <v>63</v>
      </c>
      <c r="C111" s="174" t="s">
        <v>64</v>
      </c>
      <c r="D111" s="174" t="s">
        <v>69</v>
      </c>
      <c r="E111" s="169" t="s">
        <v>248</v>
      </c>
      <c r="F111" s="169" t="s">
        <v>677</v>
      </c>
      <c r="G111" s="169" t="s">
        <v>188</v>
      </c>
      <c r="N111" s="163" t="str">
        <f t="shared" si="1"/>
        <v>https://drive.google.com/open?id=1VJCRAD6IJDqE5KZpGv4wYVLVdDC-MGQz</v>
      </c>
      <c r="O111"/>
    </row>
    <row r="112" spans="2:15">
      <c r="B112" s="176" t="s">
        <v>391</v>
      </c>
      <c r="C112" s="176" t="s">
        <v>392</v>
      </c>
      <c r="D112" s="176" t="s">
        <v>47</v>
      </c>
      <c r="E112" s="169" t="s">
        <v>48</v>
      </c>
      <c r="F112" s="169" t="s">
        <v>736</v>
      </c>
      <c r="G112" s="169" t="s">
        <v>393</v>
      </c>
      <c r="N112" s="163" t="str">
        <f t="shared" si="1"/>
        <v>https://drive.google.com/open?id=1EuwYOqwwl76fhy5wdlkqIJcBIyD3VK5G</v>
      </c>
      <c r="O112"/>
    </row>
    <row r="113" spans="2:15">
      <c r="B113" s="174" t="s">
        <v>485</v>
      </c>
      <c r="C113" s="174" t="s">
        <v>486</v>
      </c>
      <c r="D113" s="174" t="s">
        <v>238</v>
      </c>
      <c r="E113" s="169" t="s">
        <v>484</v>
      </c>
      <c r="F113" s="169" t="s">
        <v>741</v>
      </c>
      <c r="G113" s="169" t="s">
        <v>487</v>
      </c>
      <c r="N113" s="163" t="str">
        <f t="shared" si="1"/>
        <v>https://drive.google.com/open?id=1PP4ucdljSgVg6LB2Ew00Lkig1nfalmJo</v>
      </c>
      <c r="O113"/>
    </row>
    <row r="114" spans="2:15">
      <c r="B114" s="176" t="s">
        <v>66</v>
      </c>
      <c r="C114" s="176" t="s">
        <v>67</v>
      </c>
      <c r="D114" s="176" t="s">
        <v>69</v>
      </c>
      <c r="E114" s="169" t="s">
        <v>248</v>
      </c>
      <c r="F114" s="169" t="s">
        <v>741</v>
      </c>
      <c r="G114" s="169" t="s">
        <v>189</v>
      </c>
      <c r="N114" s="163" t="str">
        <f t="shared" si="1"/>
        <v>https://drive.google.com/open?id=1ubqVx70js1kHBDWjj3d9UgWkX2GOxLO_</v>
      </c>
      <c r="O114"/>
    </row>
    <row r="115" spans="2:15">
      <c r="B115" s="174" t="s">
        <v>489</v>
      </c>
      <c r="C115" s="174" t="s">
        <v>490</v>
      </c>
      <c r="D115" s="174" t="s">
        <v>238</v>
      </c>
      <c r="E115" s="169" t="s">
        <v>488</v>
      </c>
      <c r="F115" s="169" t="s">
        <v>741</v>
      </c>
      <c r="G115" s="169" t="s">
        <v>491</v>
      </c>
      <c r="N115" s="163" t="str">
        <f t="shared" si="1"/>
        <v>https://drive.google.com/open?id=16q8vYn_RLLkRwv0fjqsFPtSNfNEOTwBh</v>
      </c>
      <c r="O115"/>
    </row>
    <row r="116" spans="2:15">
      <c r="B116" s="179" t="s">
        <v>492</v>
      </c>
      <c r="C116" s="176" t="s">
        <v>493</v>
      </c>
      <c r="D116" s="178" t="s">
        <v>238</v>
      </c>
      <c r="E116" s="169" t="s">
        <v>48</v>
      </c>
      <c r="F116" s="169" t="s">
        <v>736</v>
      </c>
      <c r="G116" s="169" t="s">
        <v>494</v>
      </c>
      <c r="N116" s="163" t="str">
        <f t="shared" si="1"/>
        <v>https://drive.google.com/open?id=1g6rdH2bA7vKweXWhuV77Lo2LfZzjmMQS</v>
      </c>
      <c r="O116"/>
    </row>
    <row r="117" spans="2:15">
      <c r="B117" s="171" t="s">
        <v>322</v>
      </c>
      <c r="C117" s="175" t="s">
        <v>323</v>
      </c>
      <c r="D117" s="174" t="s">
        <v>277</v>
      </c>
      <c r="E117" s="169" t="s">
        <v>48</v>
      </c>
      <c r="F117" s="169" t="s">
        <v>736</v>
      </c>
      <c r="G117" s="169" t="s">
        <v>324</v>
      </c>
      <c r="N117" s="163" t="str">
        <f t="shared" si="1"/>
        <v>https://drive.google.com/open?id=10d5TniAXVYhND8r-qQfOgWajEWjHxy0R</v>
      </c>
      <c r="O117"/>
    </row>
    <row r="118" spans="2:15">
      <c r="B118" s="171"/>
      <c r="C118" s="172" t="s">
        <v>495</v>
      </c>
      <c r="D118" s="174" t="s">
        <v>238</v>
      </c>
      <c r="E118" s="169" t="s">
        <v>551</v>
      </c>
      <c r="F118" s="169" t="s">
        <v>735</v>
      </c>
      <c r="G118" s="169" t="s">
        <v>496</v>
      </c>
      <c r="N118" s="163" t="str">
        <f t="shared" si="1"/>
        <v>https://drive.google.com/open?id=194CZViHC74knmqFv4DrntzG-ab4YsMV_</v>
      </c>
      <c r="O118"/>
    </row>
    <row r="119" spans="2:15">
      <c r="B119" s="177" t="s">
        <v>497</v>
      </c>
      <c r="C119" s="177" t="s">
        <v>122</v>
      </c>
      <c r="D119" s="178" t="s">
        <v>238</v>
      </c>
      <c r="E119" s="169" t="s">
        <v>48</v>
      </c>
      <c r="F119" s="169" t="s">
        <v>735</v>
      </c>
      <c r="G119" s="169" t="s">
        <v>218</v>
      </c>
      <c r="N119" s="163" t="str">
        <f t="shared" si="1"/>
        <v>https://drive.google.com/open?id=1jmtrDhC1wiVBBZVl3sElNKKsNYN7zUuI</v>
      </c>
      <c r="O119"/>
    </row>
    <row r="120" spans="2:15">
      <c r="B120" s="179"/>
      <c r="C120" s="179" t="s">
        <v>160</v>
      </c>
      <c r="D120" s="178" t="s">
        <v>238</v>
      </c>
      <c r="E120" s="169" t="s">
        <v>33</v>
      </c>
      <c r="F120" s="169" t="s">
        <v>735</v>
      </c>
      <c r="G120" s="169" t="s">
        <v>218</v>
      </c>
      <c r="N120" s="163" t="str">
        <f t="shared" si="1"/>
        <v>https://drive.google.com/open?id=1jmtrDhC1wiVBBZVl3sElNKKsNYN7zUuI</v>
      </c>
      <c r="O120"/>
    </row>
    <row r="121" spans="2:15">
      <c r="B121" s="172" t="s">
        <v>326</v>
      </c>
      <c r="C121" s="174" t="s">
        <v>327</v>
      </c>
      <c r="D121" s="174" t="s">
        <v>277</v>
      </c>
      <c r="E121" s="169" t="s">
        <v>325</v>
      </c>
      <c r="F121" s="169" t="s">
        <v>735</v>
      </c>
      <c r="G121" s="169" t="s">
        <v>328</v>
      </c>
      <c r="N121" s="163" t="str">
        <f t="shared" si="1"/>
        <v>https://drive.google.com/open?id=17Or9acps87o93ivogOo0hhyGKmtDiC5U</v>
      </c>
      <c r="O121"/>
    </row>
    <row r="122" spans="2:15">
      <c r="B122" s="180" t="s">
        <v>330</v>
      </c>
      <c r="C122" s="176" t="s">
        <v>331</v>
      </c>
      <c r="D122" s="178" t="s">
        <v>277</v>
      </c>
      <c r="E122" s="169" t="s">
        <v>329</v>
      </c>
      <c r="F122" s="169" t="s">
        <v>736</v>
      </c>
      <c r="G122" s="169" t="s">
        <v>332</v>
      </c>
      <c r="N122" s="163" t="str">
        <f t="shared" si="1"/>
        <v>https://drive.google.com/open?id=1rgPbh6sWveo7vWHmjkduPuEbReSdDWek</v>
      </c>
      <c r="O122"/>
    </row>
    <row r="123" spans="2:15">
      <c r="B123" s="175" t="s">
        <v>334</v>
      </c>
      <c r="C123" s="174" t="s">
        <v>335</v>
      </c>
      <c r="D123" s="169" t="s">
        <v>277</v>
      </c>
      <c r="E123" s="169" t="s">
        <v>333</v>
      </c>
      <c r="F123" s="169" t="s">
        <v>736</v>
      </c>
      <c r="G123" s="169" t="s">
        <v>336</v>
      </c>
      <c r="N123" s="163" t="str">
        <f t="shared" si="1"/>
        <v>https://drive.google.com/open?id=1yqS--ECHgXYFqTVnFQPtLBSRun6cDJMy</v>
      </c>
      <c r="O123"/>
    </row>
    <row r="124" spans="2:15">
      <c r="B124" s="177" t="s">
        <v>499</v>
      </c>
      <c r="C124" s="176" t="s">
        <v>500</v>
      </c>
      <c r="D124" s="176" t="s">
        <v>238</v>
      </c>
      <c r="E124" s="169" t="s">
        <v>498</v>
      </c>
      <c r="F124" s="169" t="s">
        <v>741</v>
      </c>
      <c r="G124" s="169" t="s">
        <v>501</v>
      </c>
      <c r="N124" s="163" t="str">
        <f t="shared" si="1"/>
        <v>https://drive.google.com/open?id=1REntbIPVK67QCWF9k6hWTUjLAqT3nspw</v>
      </c>
      <c r="O124"/>
    </row>
    <row r="125" spans="2:15">
      <c r="B125" s="177" t="s">
        <v>93</v>
      </c>
      <c r="C125" s="176" t="s">
        <v>94</v>
      </c>
      <c r="D125" s="176" t="s">
        <v>33</v>
      </c>
      <c r="E125" s="169" t="s">
        <v>238</v>
      </c>
      <c r="F125" s="169" t="s">
        <v>675</v>
      </c>
      <c r="G125" s="169" t="s">
        <v>202</v>
      </c>
      <c r="N125" s="163" t="str">
        <f t="shared" si="1"/>
        <v>https://www.resus.org.uk/media/statements/resuscitation-council-uk-statements-on-covid-19-coronavirus-cpr-and-resuscitation/</v>
      </c>
      <c r="O125"/>
    </row>
    <row r="126" spans="2:15">
      <c r="B126" s="175" t="s">
        <v>502</v>
      </c>
      <c r="C126" s="174" t="s">
        <v>503</v>
      </c>
      <c r="D126" s="174" t="s">
        <v>238</v>
      </c>
      <c r="E126" s="169" t="s">
        <v>48</v>
      </c>
      <c r="F126" s="169" t="s">
        <v>737</v>
      </c>
      <c r="G126" s="169" t="s">
        <v>504</v>
      </c>
      <c r="N126" s="163" t="str">
        <f t="shared" si="1"/>
        <v>https://drive.google.com/open?id=1jnmMlyDB8ODKsV4WhHto0Z2Fi8lWAKEt</v>
      </c>
      <c r="O126"/>
    </row>
    <row r="127" spans="2:15">
      <c r="B127" s="176" t="s">
        <v>153</v>
      </c>
      <c r="C127" s="176" t="s">
        <v>154</v>
      </c>
      <c r="D127" s="178" t="s">
        <v>238</v>
      </c>
      <c r="E127" s="169" t="s">
        <v>23</v>
      </c>
      <c r="F127" s="169" t="s">
        <v>742</v>
      </c>
      <c r="G127" s="169" t="s">
        <v>230</v>
      </c>
      <c r="N127" s="163" t="str">
        <f t="shared" si="1"/>
        <v>https://drive.google.com/open?id=1hr42am5fXVMxbcPIozYpECs6TYTo4cCj</v>
      </c>
      <c r="O127"/>
    </row>
    <row r="128" spans="2:15">
      <c r="B128" s="175" t="s">
        <v>81</v>
      </c>
      <c r="C128" s="174" t="s">
        <v>82</v>
      </c>
      <c r="D128" s="174" t="s">
        <v>338</v>
      </c>
      <c r="E128" s="169" t="s">
        <v>238</v>
      </c>
      <c r="F128" s="169" t="s">
        <v>736</v>
      </c>
      <c r="G128" s="169" t="s">
        <v>194</v>
      </c>
      <c r="N128" s="163" t="str">
        <f t="shared" si="1"/>
        <v>https://drive.google.com/file/d/1SD_tks7iox9XwYX1QkV4KMefmgqCHGAw/view?usp=sharing</v>
      </c>
      <c r="O128"/>
    </row>
    <row r="129" spans="2:15">
      <c r="B129" s="177" t="s">
        <v>346</v>
      </c>
      <c r="C129" s="177" t="s">
        <v>347</v>
      </c>
      <c r="D129" s="178" t="s">
        <v>338</v>
      </c>
      <c r="E129" s="169" t="s">
        <v>542</v>
      </c>
      <c r="F129" s="169" t="s">
        <v>742</v>
      </c>
      <c r="G129" s="169" t="s">
        <v>348</v>
      </c>
      <c r="N129" s="163" t="str">
        <f t="shared" si="1"/>
        <v>https://drive.google.com/open?id=1DeKOeLHppsHfCcTmqMXimYkYo8njBYyb</v>
      </c>
      <c r="O129"/>
    </row>
    <row r="130" spans="2:15">
      <c r="B130" s="179"/>
      <c r="C130" s="179" t="s">
        <v>349</v>
      </c>
      <c r="D130" s="178" t="s">
        <v>338</v>
      </c>
      <c r="E130" s="169" t="s">
        <v>542</v>
      </c>
      <c r="F130" s="169" t="s">
        <v>735</v>
      </c>
      <c r="G130" s="169" t="s">
        <v>350</v>
      </c>
      <c r="N130" s="163" t="str">
        <f t="shared" si="1"/>
        <v>https://drive.google.com/open?id=1lR5j4JYJTWrHl2oVqx5A5EqgADAEEsmF</v>
      </c>
      <c r="O130"/>
    </row>
    <row r="131" spans="2:15">
      <c r="B131" s="172" t="s">
        <v>88</v>
      </c>
      <c r="C131" s="174" t="s">
        <v>89</v>
      </c>
      <c r="D131" s="174" t="s">
        <v>33</v>
      </c>
      <c r="E131" s="169" t="s">
        <v>48</v>
      </c>
      <c r="F131" s="169" t="s">
        <v>737</v>
      </c>
      <c r="G131" s="169" t="s">
        <v>200</v>
      </c>
      <c r="N131" s="163" t="str">
        <f t="shared" si="1"/>
        <v>https://drive.google.com/open?id=1Ey4BSTA0QNsicMNlm1WsFrP386OMq0pB</v>
      </c>
      <c r="O131"/>
    </row>
    <row r="132" spans="2:15">
      <c r="B132" s="176" t="s">
        <v>505</v>
      </c>
      <c r="C132" s="176" t="s">
        <v>506</v>
      </c>
      <c r="D132" s="176" t="s">
        <v>238</v>
      </c>
      <c r="E132" s="169" t="s">
        <v>196</v>
      </c>
      <c r="F132" s="169" t="s">
        <v>736</v>
      </c>
      <c r="G132" s="169" t="s">
        <v>507</v>
      </c>
      <c r="N132" s="163" t="str">
        <f t="shared" si="1"/>
        <v>https://drive.google.com/open?id=1VBDvYWfcIInYdP_oS9foJjdGSKCuA5iT</v>
      </c>
      <c r="O132"/>
    </row>
    <row r="133" spans="2:15">
      <c r="B133" s="174" t="s">
        <v>508</v>
      </c>
      <c r="C133" s="174" t="s">
        <v>126</v>
      </c>
      <c r="D133" s="169" t="s">
        <v>238</v>
      </c>
      <c r="E133" s="169" t="s">
        <v>48</v>
      </c>
      <c r="F133" s="169" t="s">
        <v>743</v>
      </c>
      <c r="G133" s="169" t="s">
        <v>220</v>
      </c>
      <c r="N133" s="163" t="str">
        <f t="shared" si="1"/>
        <v>https://drive.google.com/open?id=1S1WXNeL1NhJckCuS0YJifidiDxHqjOyb</v>
      </c>
      <c r="O133"/>
    </row>
    <row r="134" spans="2:15">
      <c r="B134" s="176" t="s">
        <v>55</v>
      </c>
      <c r="C134" s="176" t="s">
        <v>56</v>
      </c>
      <c r="D134" s="176" t="s">
        <v>69</v>
      </c>
      <c r="E134" s="169" t="s">
        <v>197</v>
      </c>
      <c r="F134" s="169" t="s">
        <v>735</v>
      </c>
      <c r="G134" s="169" t="s">
        <v>186</v>
      </c>
      <c r="N134" s="163" t="str">
        <f t="shared" si="1"/>
        <v>https://drive.google.com/open?id=1ZGZ1v28YKbhE223um6U6BV6R7qb3oEJp</v>
      </c>
      <c r="O134"/>
    </row>
    <row r="135" spans="2:15">
      <c r="B135" s="174" t="s">
        <v>510</v>
      </c>
      <c r="C135" s="174" t="s">
        <v>511</v>
      </c>
      <c r="D135" s="174" t="s">
        <v>238</v>
      </c>
      <c r="E135" s="169" t="s">
        <v>509</v>
      </c>
      <c r="F135" s="169" t="s">
        <v>735</v>
      </c>
      <c r="G135" s="169" t="s">
        <v>512</v>
      </c>
      <c r="N135" s="163" t="str">
        <f t="shared" si="1"/>
        <v>https://drive.google.com/open?id=1RQGxWJgfQlfjcVgSH69rq-9-FKzD2Hd0</v>
      </c>
      <c r="O135"/>
    </row>
    <row r="136" spans="2:15">
      <c r="B136" s="180" t="s">
        <v>143</v>
      </c>
      <c r="C136" s="176" t="s">
        <v>144</v>
      </c>
      <c r="D136" s="178" t="s">
        <v>238</v>
      </c>
      <c r="E136" s="169" t="s">
        <v>48</v>
      </c>
      <c r="F136" s="169" t="s">
        <v>736</v>
      </c>
      <c r="G136" s="169" t="s">
        <v>227</v>
      </c>
      <c r="N136" s="163" t="str">
        <f t="shared" si="1"/>
        <v>https://drive.google.com/file/d/1BLqC5iar1MayQEFXrLq9Q8dz0tOOsmfG/view?usp=sharing</v>
      </c>
      <c r="O136"/>
    </row>
    <row r="137" spans="2:15">
      <c r="B137" s="174" t="s">
        <v>530</v>
      </c>
      <c r="C137" s="174" t="s">
        <v>531</v>
      </c>
      <c r="D137" s="174" t="s">
        <v>33</v>
      </c>
      <c r="E137" s="169" t="s">
        <v>529</v>
      </c>
      <c r="F137" s="169" t="s">
        <v>735</v>
      </c>
      <c r="G137" s="169" t="s">
        <v>532</v>
      </c>
      <c r="N137" s="163" t="str">
        <f t="shared" ref="N137:N196" si="2">HYPERLINK(G137)</f>
        <v>https://drive.google.com/open?id=1fQxUSfrDd437GhtxJQgFuj3zXtcskkBa</v>
      </c>
      <c r="O137"/>
    </row>
    <row r="138" spans="2:15">
      <c r="B138" s="176" t="s">
        <v>514</v>
      </c>
      <c r="C138" s="176" t="s">
        <v>515</v>
      </c>
      <c r="D138" s="176" t="s">
        <v>238</v>
      </c>
      <c r="E138" s="169" t="s">
        <v>513</v>
      </c>
      <c r="F138" s="169" t="s">
        <v>737</v>
      </c>
      <c r="G138" s="169" t="s">
        <v>516</v>
      </c>
      <c r="N138" s="163" t="str">
        <f t="shared" si="2"/>
        <v>https://drive.google.com/open?id=1hEC83zXMm9aO8LbJyUG3JDzQDb86KjrM</v>
      </c>
      <c r="O138"/>
    </row>
    <row r="139" spans="2:15">
      <c r="B139" s="175" t="s">
        <v>145</v>
      </c>
      <c r="C139" s="174" t="s">
        <v>146</v>
      </c>
      <c r="D139" s="169" t="s">
        <v>238</v>
      </c>
      <c r="E139" s="169" t="s">
        <v>48</v>
      </c>
      <c r="F139" s="169" t="s">
        <v>735</v>
      </c>
      <c r="G139" s="169" t="s">
        <v>228</v>
      </c>
      <c r="N139" s="163" t="str">
        <f t="shared" si="2"/>
        <v>https://drive.google.com/open?id=19LDrUrhKEKX8XKEc7qpisY2aVoBi28WF</v>
      </c>
      <c r="O139"/>
    </row>
    <row r="140" spans="2:15">
      <c r="B140" s="176" t="s">
        <v>261</v>
      </c>
      <c r="C140" s="176" t="s">
        <v>262</v>
      </c>
      <c r="D140" s="176" t="s">
        <v>14</v>
      </c>
      <c r="E140" s="169" t="s">
        <v>443</v>
      </c>
      <c r="F140" s="169" t="s">
        <v>735</v>
      </c>
      <c r="G140" s="169" t="s">
        <v>263</v>
      </c>
      <c r="N140" s="163" t="str">
        <f t="shared" si="2"/>
        <v>https://drive.google.com/open?id=1FBBJ38nUxaZ6iFxc1lFunLJAwHACPaWB</v>
      </c>
      <c r="O140"/>
    </row>
    <row r="141" spans="2:15">
      <c r="B141" s="172" t="s">
        <v>95</v>
      </c>
      <c r="C141" s="174" t="s">
        <v>96</v>
      </c>
      <c r="D141" s="174" t="s">
        <v>33</v>
      </c>
      <c r="E141" s="169" t="s">
        <v>238</v>
      </c>
      <c r="F141" s="169" t="s">
        <v>736</v>
      </c>
      <c r="G141" s="169" t="s">
        <v>203</v>
      </c>
      <c r="N141" s="163" t="str">
        <f t="shared" si="2"/>
        <v>https://drive.google.com/open?id=1_1EmI5o6J8xhbsn9DuERsT6t52BSJmCi</v>
      </c>
      <c r="O141"/>
    </row>
    <row r="142" spans="2:15">
      <c r="B142" s="179" t="s">
        <v>85</v>
      </c>
      <c r="C142" s="176" t="s">
        <v>86</v>
      </c>
      <c r="D142" s="176" t="s">
        <v>338</v>
      </c>
      <c r="E142" s="169" t="s">
        <v>198</v>
      </c>
      <c r="F142" s="169" t="s">
        <v>735</v>
      </c>
      <c r="G142" s="169" t="s">
        <v>199</v>
      </c>
      <c r="N142" s="163" t="str">
        <f t="shared" si="2"/>
        <v>https://drive.google.com/open?id=1ntirmKOJDqn4ICL2CaxA3JiHJFgwUO4N</v>
      </c>
      <c r="O142"/>
    </row>
    <row r="143" spans="2:15">
      <c r="B143" s="172" t="s">
        <v>42</v>
      </c>
      <c r="C143" s="174" t="s">
        <v>43</v>
      </c>
      <c r="D143" s="174" t="s">
        <v>32</v>
      </c>
      <c r="E143" s="169" t="s">
        <v>546</v>
      </c>
      <c r="F143" s="169" t="s">
        <v>735</v>
      </c>
      <c r="G143" s="169" t="s">
        <v>182</v>
      </c>
      <c r="N143" s="163" t="str">
        <f t="shared" si="2"/>
        <v>https://drive.google.com/open?id=1Ng-bSBV4FPwFOVQcvGV7Nn0DRRku-iFJ</v>
      </c>
      <c r="O143"/>
    </row>
    <row r="144" spans="2:15">
      <c r="B144" s="179" t="s">
        <v>517</v>
      </c>
      <c r="C144" s="176" t="s">
        <v>148</v>
      </c>
      <c r="D144" s="176" t="s">
        <v>238</v>
      </c>
      <c r="E144" s="169" t="s">
        <v>196</v>
      </c>
      <c r="F144" s="169" t="s">
        <v>736</v>
      </c>
      <c r="G144" s="169" t="s">
        <v>229</v>
      </c>
      <c r="N144" s="163" t="str">
        <f t="shared" si="2"/>
        <v>https://drive.google.com/file/d/1l1oQl2FGBfqe57fLRqREsnow6OxQ--aU/view?usp=sharing</v>
      </c>
      <c r="O144"/>
    </row>
    <row r="145" spans="2:15">
      <c r="B145" s="172" t="s">
        <v>103</v>
      </c>
      <c r="C145" s="174" t="s">
        <v>104</v>
      </c>
      <c r="D145" s="174" t="s">
        <v>33</v>
      </c>
      <c r="E145" s="169" t="s">
        <v>528</v>
      </c>
      <c r="F145" s="169" t="s">
        <v>673</v>
      </c>
      <c r="G145" s="169" t="s">
        <v>206</v>
      </c>
      <c r="N145" s="163" t="str">
        <f t="shared" si="2"/>
        <v>https://covid19.sccm.org/nonicu.htm</v>
      </c>
      <c r="O145"/>
    </row>
    <row r="146" spans="2:15">
      <c r="B146" s="180" t="s">
        <v>384</v>
      </c>
      <c r="C146" s="176" t="s">
        <v>385</v>
      </c>
      <c r="D146" s="176" t="s">
        <v>32</v>
      </c>
      <c r="E146" s="169" t="s">
        <v>383</v>
      </c>
      <c r="F146" s="169" t="s">
        <v>737</v>
      </c>
      <c r="G146" s="169" t="s">
        <v>386</v>
      </c>
      <c r="N146" s="163" t="str">
        <f t="shared" si="2"/>
        <v>https://drive.google.com/open?id=1XUngNN2DRiTPFVrhu0FCAPIR3gzfzgvA</v>
      </c>
      <c r="O146"/>
    </row>
    <row r="147" spans="2:15">
      <c r="B147" s="175" t="s">
        <v>352</v>
      </c>
      <c r="C147" s="174" t="s">
        <v>353</v>
      </c>
      <c r="D147" s="174" t="s">
        <v>338</v>
      </c>
      <c r="E147" s="169" t="s">
        <v>351</v>
      </c>
      <c r="F147" s="169" t="s">
        <v>737</v>
      </c>
      <c r="G147" s="169" t="s">
        <v>354</v>
      </c>
      <c r="N147" s="163" t="str">
        <f t="shared" si="2"/>
        <v>https://drive.google.com/open?id=1uc1r79ELbPFRk2uqrdXrVN8PPMQPOz5d</v>
      </c>
      <c r="O147"/>
    </row>
    <row r="148" spans="2:15">
      <c r="B148" s="175" t="s">
        <v>418</v>
      </c>
      <c r="C148" s="174" t="s">
        <v>419</v>
      </c>
      <c r="D148" s="174" t="s">
        <v>238</v>
      </c>
      <c r="E148" s="169" t="s">
        <v>656</v>
      </c>
      <c r="F148" s="169" t="s">
        <v>736</v>
      </c>
      <c r="G148" s="169" t="s">
        <v>420</v>
      </c>
      <c r="N148" s="163" t="str">
        <f t="shared" si="2"/>
        <v>https://drive.google.com/open?id=11xAkKrLvQmmxEkutm_kbCJQQTlmciBr6</v>
      </c>
      <c r="O148"/>
    </row>
    <row r="149" spans="2:15">
      <c r="B149" s="177" t="s">
        <v>521</v>
      </c>
      <c r="C149" s="176" t="s">
        <v>522</v>
      </c>
      <c r="D149" s="178" t="s">
        <v>238</v>
      </c>
      <c r="E149" s="169" t="s">
        <v>48</v>
      </c>
      <c r="F149" s="169" t="s">
        <v>735</v>
      </c>
      <c r="G149" s="169" t="s">
        <v>523</v>
      </c>
      <c r="N149" s="163" t="str">
        <f t="shared" si="2"/>
        <v>https://drive.google.com/open?id=1T_MJYdRJ6dV5fAvc4PpBFA63EF1gtX24</v>
      </c>
      <c r="O149"/>
    </row>
    <row r="150" spans="2:15">
      <c r="B150" s="174" t="s">
        <v>107</v>
      </c>
      <c r="C150" s="174" t="s">
        <v>108</v>
      </c>
      <c r="D150" s="174" t="s">
        <v>277</v>
      </c>
      <c r="E150" s="169" t="s">
        <v>48</v>
      </c>
      <c r="F150" s="169" t="s">
        <v>673</v>
      </c>
      <c r="G150" s="169" t="s">
        <v>208</v>
      </c>
      <c r="N150" s="163" t="str">
        <f t="shared" si="2"/>
        <v>https://www.usal.es/consejos-psicologicos</v>
      </c>
      <c r="O150"/>
    </row>
    <row r="151" spans="2:15">
      <c r="B151" s="179" t="s">
        <v>97</v>
      </c>
      <c r="C151" s="176" t="s">
        <v>98</v>
      </c>
      <c r="D151" s="176" t="s">
        <v>33</v>
      </c>
      <c r="E151" s="169" t="s">
        <v>238</v>
      </c>
      <c r="F151" s="169" t="s">
        <v>735</v>
      </c>
      <c r="G151" s="169" t="s">
        <v>204</v>
      </c>
      <c r="N151" s="163" t="str">
        <f t="shared" si="2"/>
        <v>https://drive.google.com/file/d/1q0Sqavw0-GWCG6l1PX4nqwKX7cdTYiYW/view?usp=sharing</v>
      </c>
      <c r="O151"/>
    </row>
    <row r="152" spans="2:15">
      <c r="B152" s="172" t="s">
        <v>518</v>
      </c>
      <c r="C152" s="174" t="s">
        <v>519</v>
      </c>
      <c r="D152" s="174" t="s">
        <v>238</v>
      </c>
      <c r="E152" s="169" t="s">
        <v>238</v>
      </c>
      <c r="F152" s="169" t="s">
        <v>742</v>
      </c>
      <c r="G152" s="169" t="s">
        <v>520</v>
      </c>
      <c r="N152" s="163" t="str">
        <f t="shared" si="2"/>
        <v>https://drive.google.com/open?id=1JBjRGC4alE_vz8JdiBjFQoq3s66ONSpG</v>
      </c>
      <c r="O152"/>
    </row>
    <row r="153" spans="2:15">
      <c r="B153" s="176" t="s">
        <v>678</v>
      </c>
      <c r="C153" s="176" t="s">
        <v>678</v>
      </c>
      <c r="D153" s="176" t="s">
        <v>678</v>
      </c>
      <c r="E153" s="169" t="s">
        <v>678</v>
      </c>
      <c r="F153" s="169" t="s">
        <v>670</v>
      </c>
      <c r="G153" s="169" t="s">
        <v>269</v>
      </c>
      <c r="N153" s="163" t="str">
        <f t="shared" si="2"/>
        <v>https://www.youtube.com/watch?v=mnHJSM51YyY&amp;feature=youtu.be</v>
      </c>
      <c r="O153"/>
    </row>
    <row r="154" spans="2:15">
      <c r="B154" s="174" t="s">
        <v>554</v>
      </c>
      <c r="C154" s="174" t="s">
        <v>555</v>
      </c>
      <c r="D154" s="174" t="s">
        <v>249</v>
      </c>
      <c r="E154" s="169" t="s">
        <v>553</v>
      </c>
      <c r="F154" s="169" t="s">
        <v>668</v>
      </c>
      <c r="G154" s="169" t="s">
        <v>679</v>
      </c>
      <c r="N154" s="163" t="str">
        <f t="shared" si="2"/>
        <v>https://www.boe.es/boe/dias/2020/05/03/</v>
      </c>
      <c r="O154"/>
    </row>
    <row r="155" spans="2:15">
      <c r="B155" s="176" t="s">
        <v>557</v>
      </c>
      <c r="C155" s="176" t="s">
        <v>558</v>
      </c>
      <c r="D155" s="174" t="s">
        <v>277</v>
      </c>
      <c r="E155" s="169" t="s">
        <v>556</v>
      </c>
      <c r="F155" s="169" t="s">
        <v>742</v>
      </c>
      <c r="G155" s="169" t="s">
        <v>681</v>
      </c>
      <c r="N155" s="163" t="str">
        <f t="shared" si="2"/>
        <v>https://drive.google.com/open?id=1uM5Whi7LCSoopTrMFwkKXTBAH6fdnBxv</v>
      </c>
      <c r="O155"/>
    </row>
    <row r="156" spans="2:15">
      <c r="B156" s="174" t="s">
        <v>560</v>
      </c>
      <c r="C156" s="174" t="s">
        <v>561</v>
      </c>
      <c r="D156" s="169" t="s">
        <v>277</v>
      </c>
      <c r="E156" s="169" t="s">
        <v>559</v>
      </c>
      <c r="F156" s="169" t="s">
        <v>668</v>
      </c>
      <c r="G156" s="169" t="s">
        <v>682</v>
      </c>
      <c r="N156" s="163" t="str">
        <f t="shared" si="2"/>
        <v>https://admin4all.eu/news/covid-19-information-leaflet-for-migrant-population/</v>
      </c>
      <c r="O156"/>
    </row>
    <row r="157" spans="2:15">
      <c r="B157" s="176" t="s">
        <v>563</v>
      </c>
      <c r="C157" s="176" t="s">
        <v>564</v>
      </c>
      <c r="D157" s="169" t="s">
        <v>277</v>
      </c>
      <c r="E157" s="169" t="s">
        <v>562</v>
      </c>
      <c r="F157" s="169" t="s">
        <v>736</v>
      </c>
      <c r="G157" s="169" t="s">
        <v>683</v>
      </c>
      <c r="N157" s="163" t="str">
        <f t="shared" si="2"/>
        <v>https://drive.google.com/open?id=1sCSy2KJFGb9-g1iAjMfWfI-oF1Tl41PN</v>
      </c>
      <c r="O157"/>
    </row>
    <row r="158" spans="2:15">
      <c r="B158" s="180"/>
      <c r="C158" s="185" t="s">
        <v>566</v>
      </c>
      <c r="D158" s="169" t="s">
        <v>277</v>
      </c>
      <c r="E158" s="169" t="s">
        <v>565</v>
      </c>
      <c r="F158" s="169" t="s">
        <v>740</v>
      </c>
      <c r="G158" s="169" t="s">
        <v>684</v>
      </c>
      <c r="N158" s="163" t="str">
        <f t="shared" si="2"/>
        <v>https://drive.google.com/open?id=164ohgsvtbPp16MxiAM0Q9PUo3a7-jhTk</v>
      </c>
      <c r="O158"/>
    </row>
    <row r="159" spans="2:15">
      <c r="B159" s="179"/>
      <c r="C159" s="176" t="s">
        <v>568</v>
      </c>
      <c r="D159" s="169" t="s">
        <v>277</v>
      </c>
      <c r="E159" s="169" t="s">
        <v>567</v>
      </c>
      <c r="F159" s="169" t="s">
        <v>740</v>
      </c>
      <c r="G159" s="169" t="s">
        <v>685</v>
      </c>
      <c r="N159" s="163" t="str">
        <f t="shared" si="2"/>
        <v>https://drive.google.com/open?id=1VlYkY_FJDQgHMp-qiBH8JgdqGG7kq-k-</v>
      </c>
      <c r="O159"/>
    </row>
    <row r="160" spans="2:15">
      <c r="B160" s="174" t="s">
        <v>570</v>
      </c>
      <c r="C160" s="174" t="s">
        <v>571</v>
      </c>
      <c r="D160" s="169" t="s">
        <v>277</v>
      </c>
      <c r="E160" s="169" t="s">
        <v>569</v>
      </c>
      <c r="F160" s="169" t="s">
        <v>744</v>
      </c>
      <c r="G160" s="169" t="s">
        <v>686</v>
      </c>
      <c r="N160" s="163" t="str">
        <f t="shared" si="2"/>
        <v>https://drive.google.com/open?id=1x8lXMM_BnJmz1sa1GE2zePh5uGsJf5bt</v>
      </c>
      <c r="O160"/>
    </row>
    <row r="161" spans="2:15">
      <c r="B161" s="176" t="s">
        <v>573</v>
      </c>
      <c r="C161" s="176" t="s">
        <v>574</v>
      </c>
      <c r="D161" s="169" t="s">
        <v>277</v>
      </c>
      <c r="E161" s="169" t="s">
        <v>572</v>
      </c>
      <c r="F161" s="169" t="s">
        <v>668</v>
      </c>
      <c r="G161" s="169" t="s">
        <v>687</v>
      </c>
      <c r="N161" s="163" t="str">
        <f t="shared" si="2"/>
        <v>https://enfermedades-raras.org/</v>
      </c>
      <c r="O161"/>
    </row>
    <row r="162" spans="2:15">
      <c r="B162" s="174" t="s">
        <v>576</v>
      </c>
      <c r="C162" s="174" t="s">
        <v>577</v>
      </c>
      <c r="D162" s="169" t="s">
        <v>277</v>
      </c>
      <c r="E162" s="169" t="s">
        <v>575</v>
      </c>
      <c r="F162" s="169" t="s">
        <v>668</v>
      </c>
      <c r="G162" s="169" t="s">
        <v>688</v>
      </c>
      <c r="N162" s="163" t="str">
        <f t="shared" si="2"/>
        <v>https://interior.gencat.cat/ca/arees_dactuacio/proteccio_civil/consells_autoproteccio_emergencia/malalties-transmissibles-emergents-amb-potencial-alt-risc-/fases-de-confinament/</v>
      </c>
      <c r="O162"/>
    </row>
    <row r="163" spans="2:15">
      <c r="B163" s="176" t="s">
        <v>579</v>
      </c>
      <c r="C163" s="176" t="s">
        <v>580</v>
      </c>
      <c r="D163" s="176" t="s">
        <v>338</v>
      </c>
      <c r="E163" s="169" t="s">
        <v>578</v>
      </c>
      <c r="F163" s="169" t="s">
        <v>668</v>
      </c>
      <c r="G163" s="169" t="s">
        <v>689</v>
      </c>
      <c r="N163" s="163" t="str">
        <f t="shared" si="2"/>
        <v>https://www.iborjabioetica.url.edu/es/protocolos-y-recomendaciones</v>
      </c>
      <c r="O163"/>
    </row>
    <row r="164" spans="2:15">
      <c r="B164" s="174" t="s">
        <v>582</v>
      </c>
      <c r="C164" s="174" t="s">
        <v>583</v>
      </c>
      <c r="D164" s="174" t="s">
        <v>23</v>
      </c>
      <c r="E164" s="169" t="s">
        <v>581</v>
      </c>
      <c r="F164" s="169" t="s">
        <v>742</v>
      </c>
      <c r="G164" s="169" t="s">
        <v>690</v>
      </c>
      <c r="N164" s="163" t="str">
        <f t="shared" si="2"/>
        <v>https://drive.google.com/open?id=1AckilRFtyWLzELYwMBz6CbtR214Cgqy8</v>
      </c>
      <c r="O164"/>
    </row>
    <row r="165" spans="2:15">
      <c r="B165" s="176" t="s">
        <v>585</v>
      </c>
      <c r="C165" s="176" t="s">
        <v>586</v>
      </c>
      <c r="D165" s="174" t="s">
        <v>32</v>
      </c>
      <c r="E165" s="169" t="s">
        <v>584</v>
      </c>
      <c r="F165" s="169" t="s">
        <v>737</v>
      </c>
      <c r="G165" s="169" t="s">
        <v>691</v>
      </c>
      <c r="N165" s="163" t="str">
        <f t="shared" si="2"/>
        <v>https://drive.google.com/open?id=1Eu9LtkKioyrfCA4I4dccaxuX0fakQ3pt</v>
      </c>
      <c r="O165"/>
    </row>
    <row r="166" spans="2:15">
      <c r="B166" s="174" t="s">
        <v>588</v>
      </c>
      <c r="C166" s="174" t="s">
        <v>589</v>
      </c>
      <c r="D166" s="169" t="s">
        <v>32</v>
      </c>
      <c r="E166" s="169" t="s">
        <v>587</v>
      </c>
      <c r="F166" s="169" t="s">
        <v>737</v>
      </c>
      <c r="G166" s="169" t="s">
        <v>692</v>
      </c>
      <c r="N166" s="163" t="str">
        <f t="shared" si="2"/>
        <v>https://drive.google.com/open?id=1z4X1f2RAanW-7kNxSI5hwC8_ytMQZ4fQ</v>
      </c>
      <c r="O166"/>
    </row>
    <row r="167" spans="2:15">
      <c r="B167" s="176" t="s">
        <v>590</v>
      </c>
      <c r="C167" s="176" t="s">
        <v>360</v>
      </c>
      <c r="D167" s="169" t="s">
        <v>32</v>
      </c>
      <c r="E167" s="169" t="s">
        <v>359</v>
      </c>
      <c r="F167" s="169" t="s">
        <v>737</v>
      </c>
      <c r="G167" s="169" t="s">
        <v>361</v>
      </c>
      <c r="N167" s="163" t="str">
        <f t="shared" si="2"/>
        <v>https://drive.google.com/open?id=1PskemJ3C8l69HuzYm7YSlzpjo4v8n5NI</v>
      </c>
      <c r="O167"/>
    </row>
    <row r="168" spans="2:15">
      <c r="B168" s="174" t="s">
        <v>591</v>
      </c>
      <c r="C168" s="174" t="s">
        <v>35</v>
      </c>
      <c r="D168" s="169" t="s">
        <v>32</v>
      </c>
      <c r="E168" s="169" t="s">
        <v>33</v>
      </c>
      <c r="F168" s="169" t="s">
        <v>668</v>
      </c>
      <c r="G168" s="169" t="s">
        <v>693</v>
      </c>
      <c r="N168" s="163" t="str">
        <f t="shared" si="2"/>
        <v>https://www.redpal.es/cuidados-paliativos-y-coronavirus/</v>
      </c>
      <c r="O168"/>
    </row>
    <row r="169" spans="2:15">
      <c r="B169" s="176" t="s">
        <v>593</v>
      </c>
      <c r="C169" s="176" t="s">
        <v>594</v>
      </c>
      <c r="D169" s="176" t="s">
        <v>47</v>
      </c>
      <c r="E169" s="169" t="s">
        <v>592</v>
      </c>
      <c r="F169" s="169" t="s">
        <v>736</v>
      </c>
      <c r="G169" s="169" t="s">
        <v>694</v>
      </c>
      <c r="N169" s="163" t="str">
        <f t="shared" si="2"/>
        <v>https://drive.google.com/open?id=1sqkdDLMehqZOXE-HFQfRnKMRqoZLF9VC</v>
      </c>
      <c r="O169"/>
    </row>
    <row r="170" spans="2:15">
      <c r="B170" s="174" t="s">
        <v>598</v>
      </c>
      <c r="C170" s="174" t="s">
        <v>599</v>
      </c>
      <c r="D170" s="174" t="s">
        <v>238</v>
      </c>
      <c r="E170" s="169" t="s">
        <v>597</v>
      </c>
      <c r="F170" s="169" t="s">
        <v>737</v>
      </c>
      <c r="G170" s="169" t="s">
        <v>696</v>
      </c>
      <c r="N170" s="163" t="str">
        <f t="shared" si="2"/>
        <v>https://drive.google.com/open?id=1PF-dPf5oZhuI2j6FbNxs1Glqx6mZ8Jk5</v>
      </c>
      <c r="O170"/>
    </row>
    <row r="171" spans="2:15">
      <c r="B171" s="176" t="s">
        <v>601</v>
      </c>
      <c r="C171" s="176" t="s">
        <v>602</v>
      </c>
      <c r="D171" s="169" t="s">
        <v>238</v>
      </c>
      <c r="E171" s="169" t="s">
        <v>600</v>
      </c>
      <c r="F171" s="169" t="s">
        <v>737</v>
      </c>
      <c r="G171" s="169" t="s">
        <v>697</v>
      </c>
      <c r="N171" s="163" t="str">
        <f t="shared" si="2"/>
        <v>https://drive.google.com/open?id=1EK_X9vFN0VdYIoTOxxt_fuxzN5eZjqHh</v>
      </c>
      <c r="O171"/>
    </row>
    <row r="172" spans="2:15">
      <c r="B172" s="174" t="s">
        <v>604</v>
      </c>
      <c r="C172" s="174" t="s">
        <v>605</v>
      </c>
      <c r="D172" s="169" t="s">
        <v>238</v>
      </c>
      <c r="E172" s="169" t="s">
        <v>603</v>
      </c>
      <c r="F172" s="169" t="s">
        <v>737</v>
      </c>
      <c r="G172" s="169" t="s">
        <v>698</v>
      </c>
      <c r="N172" s="163" t="str">
        <f t="shared" si="2"/>
        <v>https://drive.google.com/open?id=1FYgK8qko0xXtNI5FmhiedC5pScybDjCx</v>
      </c>
      <c r="O172"/>
    </row>
    <row r="173" spans="2:15">
      <c r="B173" s="176" t="s">
        <v>664</v>
      </c>
      <c r="C173" s="176" t="s">
        <v>607</v>
      </c>
      <c r="D173" s="169" t="s">
        <v>238</v>
      </c>
      <c r="E173" s="169" t="s">
        <v>606</v>
      </c>
      <c r="F173" s="169" t="s">
        <v>737</v>
      </c>
      <c r="G173" s="169" t="s">
        <v>699</v>
      </c>
      <c r="N173" s="163" t="str">
        <f t="shared" si="2"/>
        <v>https://drive.google.com/open?id=1uEm6vwjF5XmG40KyivuEEKTgMnRPO3Wk</v>
      </c>
      <c r="O173"/>
    </row>
    <row r="174" spans="2:15">
      <c r="B174" s="174" t="s">
        <v>609</v>
      </c>
      <c r="C174" s="174" t="s">
        <v>610</v>
      </c>
      <c r="D174" s="169" t="s">
        <v>238</v>
      </c>
      <c r="E174" s="169" t="s">
        <v>608</v>
      </c>
      <c r="F174" s="169" t="s">
        <v>737</v>
      </c>
      <c r="G174" s="169" t="s">
        <v>700</v>
      </c>
      <c r="N174" s="163" t="str">
        <f t="shared" si="2"/>
        <v>https://drive.google.com/open?id=1w-fXVU99CAwRzXBRDfkDAANkeCUoo7tH</v>
      </c>
      <c r="O174"/>
    </row>
    <row r="175" spans="2:15">
      <c r="B175" s="176" t="s">
        <v>612</v>
      </c>
      <c r="C175" s="176" t="s">
        <v>613</v>
      </c>
      <c r="D175" s="169" t="s">
        <v>238</v>
      </c>
      <c r="E175" s="169" t="s">
        <v>611</v>
      </c>
      <c r="F175" s="169" t="s">
        <v>737</v>
      </c>
      <c r="G175" s="169" t="s">
        <v>701</v>
      </c>
      <c r="N175" s="163" t="str">
        <f t="shared" si="2"/>
        <v>https://drive.google.com/open?id=1HABb30TJTc9RQcewMTrEd02Vpxo0pBQA</v>
      </c>
      <c r="O175"/>
    </row>
    <row r="176" spans="2:15">
      <c r="B176" s="174" t="s">
        <v>615</v>
      </c>
      <c r="C176" s="174" t="s">
        <v>616</v>
      </c>
      <c r="D176" s="169" t="s">
        <v>238</v>
      </c>
      <c r="E176" s="169" t="s">
        <v>614</v>
      </c>
      <c r="F176" s="169" t="s">
        <v>737</v>
      </c>
      <c r="G176" s="169" t="s">
        <v>702</v>
      </c>
      <c r="N176" s="163" t="str">
        <f t="shared" si="2"/>
        <v>https://drive.google.com/open?id=12vLptV9JDpRDqUvM4QQ4MJTFW7Z5hSaR</v>
      </c>
      <c r="O176"/>
    </row>
    <row r="177" spans="2:15">
      <c r="B177" s="176" t="s">
        <v>618</v>
      </c>
      <c r="C177" s="176" t="s">
        <v>619</v>
      </c>
      <c r="D177" s="169" t="s">
        <v>238</v>
      </c>
      <c r="E177" s="169" t="s">
        <v>617</v>
      </c>
      <c r="F177" s="169" t="s">
        <v>737</v>
      </c>
      <c r="G177" s="169" t="s">
        <v>703</v>
      </c>
      <c r="N177" s="163" t="str">
        <f t="shared" si="2"/>
        <v>https://drive.google.com/open?id=1kgKSxv8Qj6JdEnd4kcSGVTcEYDqmK_Dz</v>
      </c>
      <c r="O177"/>
    </row>
    <row r="178" spans="2:15">
      <c r="B178" s="174" t="s">
        <v>621</v>
      </c>
      <c r="C178" s="174" t="s">
        <v>622</v>
      </c>
      <c r="D178" s="169" t="s">
        <v>238</v>
      </c>
      <c r="E178" s="169" t="s">
        <v>620</v>
      </c>
      <c r="F178" s="169" t="s">
        <v>668</v>
      </c>
      <c r="G178" s="169" t="s">
        <v>704</v>
      </c>
      <c r="N178" s="163" t="str">
        <f t="shared" si="2"/>
        <v>https://ltccovid.org/2020/05/03/report-the-impact-of-the-covid-19-pandemic-on-people-living-with-dementia-in-uk/</v>
      </c>
      <c r="O178"/>
    </row>
    <row r="179" spans="2:15">
      <c r="B179" s="176" t="s">
        <v>624</v>
      </c>
      <c r="C179" s="176" t="s">
        <v>625</v>
      </c>
      <c r="D179" s="169" t="s">
        <v>238</v>
      </c>
      <c r="E179" s="169" t="s">
        <v>623</v>
      </c>
      <c r="F179" s="169" t="s">
        <v>737</v>
      </c>
      <c r="G179" s="169" t="s">
        <v>705</v>
      </c>
      <c r="N179" s="163" t="str">
        <f t="shared" si="2"/>
        <v>https://drive.google.com/open?id=1INBjwaw-un-ZWd8NVX9wd1NQg1P79aSh</v>
      </c>
      <c r="O179"/>
    </row>
    <row r="180" spans="2:15">
      <c r="B180" s="174" t="s">
        <v>626</v>
      </c>
      <c r="C180" s="174" t="s">
        <v>627</v>
      </c>
      <c r="D180" s="169" t="s">
        <v>238</v>
      </c>
      <c r="E180" s="169" t="s">
        <v>623</v>
      </c>
      <c r="F180" s="169" t="s">
        <v>737</v>
      </c>
      <c r="G180" s="169" t="s">
        <v>706</v>
      </c>
      <c r="N180" s="163" t="str">
        <f t="shared" si="2"/>
        <v>https://drive.google.com/open?id=14DygWCPIlcwme5jhUlv0YKJtmjqDhfVt</v>
      </c>
      <c r="O180"/>
    </row>
    <row r="181" spans="2:15">
      <c r="B181" s="176" t="s">
        <v>628</v>
      </c>
      <c r="C181" s="176" t="s">
        <v>629</v>
      </c>
      <c r="D181" s="169" t="s">
        <v>238</v>
      </c>
      <c r="E181" s="169" t="s">
        <v>623</v>
      </c>
      <c r="F181" s="169" t="s">
        <v>737</v>
      </c>
      <c r="G181" s="169" t="s">
        <v>707</v>
      </c>
      <c r="N181" s="163" t="str">
        <f t="shared" si="2"/>
        <v>https://drive.google.com/open?id=1PTd4mmoEzcdcMtNm9V-zlxcZpTDhpOA_</v>
      </c>
      <c r="O181"/>
    </row>
    <row r="182" spans="2:15">
      <c r="B182" s="174" t="s">
        <v>630</v>
      </c>
      <c r="C182" s="174" t="s">
        <v>631</v>
      </c>
      <c r="D182" s="169" t="s">
        <v>238</v>
      </c>
      <c r="E182" s="169" t="s">
        <v>623</v>
      </c>
      <c r="F182" s="169" t="s">
        <v>737</v>
      </c>
      <c r="G182" s="169" t="s">
        <v>708</v>
      </c>
      <c r="N182" s="163" t="str">
        <f t="shared" si="2"/>
        <v>https://drive.google.com/open?id=16Lu8S1EjATQAAnKHgxtzXngCGu6hE-BY</v>
      </c>
      <c r="O182"/>
    </row>
    <row r="183" spans="2:15">
      <c r="B183" s="176" t="s">
        <v>633</v>
      </c>
      <c r="C183" s="176" t="s">
        <v>634</v>
      </c>
      <c r="D183" s="169" t="s">
        <v>238</v>
      </c>
      <c r="E183" s="169" t="s">
        <v>632</v>
      </c>
      <c r="F183" s="169" t="s">
        <v>737</v>
      </c>
      <c r="G183" s="169" t="s">
        <v>709</v>
      </c>
      <c r="N183" s="163" t="str">
        <f t="shared" si="2"/>
        <v>https://drive.google.com/open?id=1nGF6FQVOJdknpnIKpYugD8T_QjKPZr9o</v>
      </c>
      <c r="O183"/>
    </row>
    <row r="184" spans="2:15">
      <c r="B184" s="174" t="s">
        <v>636</v>
      </c>
      <c r="C184" s="174" t="s">
        <v>637</v>
      </c>
      <c r="D184" s="169" t="s">
        <v>238</v>
      </c>
      <c r="E184" s="169" t="s">
        <v>635</v>
      </c>
      <c r="F184" s="169" t="s">
        <v>737</v>
      </c>
      <c r="G184" s="169" t="s">
        <v>710</v>
      </c>
      <c r="N184" s="163" t="str">
        <f t="shared" si="2"/>
        <v>https://drive.google.com/open?id=1Fv-mS4h3xSABwVq81xi-NFWPW0qpwqw9</v>
      </c>
      <c r="O184"/>
    </row>
    <row r="185" spans="2:15">
      <c r="B185" s="176" t="s">
        <v>639</v>
      </c>
      <c r="C185" s="176" t="s">
        <v>640</v>
      </c>
      <c r="D185" s="169" t="s">
        <v>238</v>
      </c>
      <c r="E185" s="169" t="s">
        <v>638</v>
      </c>
      <c r="F185" s="169" t="s">
        <v>737</v>
      </c>
      <c r="G185" s="169" t="s">
        <v>711</v>
      </c>
      <c r="N185" s="163" t="str">
        <f t="shared" si="2"/>
        <v>https://drive.google.com/open?id=1m7LKkfA3RmmGOmhIsBbIGVr4TB5-imn7</v>
      </c>
      <c r="O185"/>
    </row>
    <row r="186" spans="2:15">
      <c r="B186" s="174" t="s">
        <v>642</v>
      </c>
      <c r="C186" s="174" t="s">
        <v>643</v>
      </c>
      <c r="D186" s="169" t="s">
        <v>238</v>
      </c>
      <c r="E186" s="169" t="s">
        <v>641</v>
      </c>
      <c r="F186" s="169" t="s">
        <v>737</v>
      </c>
      <c r="G186" s="169" t="s">
        <v>712</v>
      </c>
      <c r="N186" s="163" t="str">
        <f t="shared" si="2"/>
        <v>https://drive.google.com/open?id=1pboXBBbd9z8mavC1YVoa2NY6Y0VBSyXQ</v>
      </c>
      <c r="O186"/>
    </row>
    <row r="187" spans="2:15">
      <c r="B187" s="176" t="s">
        <v>645</v>
      </c>
      <c r="C187" s="176" t="s">
        <v>646</v>
      </c>
      <c r="D187" s="169" t="s">
        <v>238</v>
      </c>
      <c r="E187" s="169" t="s">
        <v>644</v>
      </c>
      <c r="F187" s="169" t="s">
        <v>739</v>
      </c>
      <c r="G187" s="169" t="s">
        <v>713</v>
      </c>
      <c r="N187" s="163" t="str">
        <f t="shared" si="2"/>
        <v>https://drive.google.com/open?id=1t_EN7Vn9rnEAJ8LHoEZqk1wNOBCpODkm</v>
      </c>
      <c r="O187"/>
    </row>
    <row r="188" spans="2:15">
      <c r="B188" s="174" t="s">
        <v>648</v>
      </c>
      <c r="C188" s="174" t="s">
        <v>649</v>
      </c>
      <c r="D188" s="169" t="s">
        <v>238</v>
      </c>
      <c r="E188" s="169" t="s">
        <v>647</v>
      </c>
      <c r="F188" s="169" t="s">
        <v>737</v>
      </c>
      <c r="G188" s="169" t="s">
        <v>714</v>
      </c>
      <c r="N188" s="163" t="str">
        <f t="shared" si="2"/>
        <v>https://drive.google.com/open?id=1Qh88D5i1ZXn7rr_mgkay7qGXgFkWmjMK</v>
      </c>
      <c r="O188"/>
    </row>
    <row r="189" spans="2:15">
      <c r="B189" s="176" t="s">
        <v>651</v>
      </c>
      <c r="C189" s="176" t="s">
        <v>652</v>
      </c>
      <c r="D189" s="169" t="s">
        <v>238</v>
      </c>
      <c r="E189" s="169" t="s">
        <v>650</v>
      </c>
      <c r="F189" s="169" t="s">
        <v>735</v>
      </c>
      <c r="G189" s="169" t="s">
        <v>715</v>
      </c>
      <c r="N189" s="163" t="str">
        <f t="shared" si="2"/>
        <v>https://drive.google.com/open?id=1NkCbgWKGki0bPmx048a-q1orjx751YLF</v>
      </c>
      <c r="O189"/>
    </row>
    <row r="190" spans="2:15">
      <c r="B190" s="174" t="s">
        <v>654</v>
      </c>
      <c r="C190" s="174" t="s">
        <v>655</v>
      </c>
      <c r="D190" s="169" t="s">
        <v>238</v>
      </c>
      <c r="E190" s="169" t="s">
        <v>653</v>
      </c>
      <c r="F190" s="169" t="s">
        <v>735</v>
      </c>
      <c r="G190" s="169" t="s">
        <v>716</v>
      </c>
      <c r="N190" s="163" t="str">
        <f t="shared" si="2"/>
        <v>https://drive.google.com/open?id=1yDS-qEwY0WOPyT3ozImHbvwIaNQBAD36</v>
      </c>
      <c r="O190"/>
    </row>
    <row r="191" spans="2:15">
      <c r="B191" s="176" t="s">
        <v>658</v>
      </c>
      <c r="C191" s="176" t="s">
        <v>659</v>
      </c>
      <c r="D191" s="169" t="s">
        <v>238</v>
      </c>
      <c r="E191" s="169" t="s">
        <v>657</v>
      </c>
      <c r="F191" s="169" t="s">
        <v>668</v>
      </c>
      <c r="G191" s="169" t="s">
        <v>718</v>
      </c>
      <c r="N191" s="163" t="str">
        <f t="shared" si="2"/>
        <v>https://semicyuc.org/covid-19/</v>
      </c>
      <c r="O191"/>
    </row>
    <row r="192" spans="2:15">
      <c r="B192" s="174" t="s">
        <v>660</v>
      </c>
      <c r="C192" s="174" t="s">
        <v>533</v>
      </c>
      <c r="D192" s="174" t="s">
        <v>33</v>
      </c>
      <c r="E192" s="169" t="s">
        <v>528</v>
      </c>
      <c r="F192" s="169" t="s">
        <v>668</v>
      </c>
      <c r="G192" s="169" t="s">
        <v>534</v>
      </c>
      <c r="N192" s="163" t="str">
        <f t="shared" si="2"/>
        <v>https://www.nejm.org/coronavirus?cid=DM88311&amp;bid=165326853</v>
      </c>
      <c r="O192"/>
    </row>
    <row r="193" spans="2:15">
      <c r="B193" s="176" t="s">
        <v>662</v>
      </c>
      <c r="C193" s="176" t="s">
        <v>663</v>
      </c>
      <c r="D193" s="176" t="s">
        <v>69</v>
      </c>
      <c r="E193" s="183" t="s">
        <v>661</v>
      </c>
      <c r="F193" s="183" t="s">
        <v>736</v>
      </c>
      <c r="G193" s="169" t="s">
        <v>720</v>
      </c>
      <c r="N193" s="163" t="str">
        <f t="shared" si="2"/>
        <v>https://drive.google.com/open?id=1GfxWKm5LKjXNFB2QBq72H2u9Gmg6mubn</v>
      </c>
      <c r="O193"/>
    </row>
    <row r="194" spans="2:15">
      <c r="B194" s="174" t="s">
        <v>723</v>
      </c>
      <c r="C194" s="174" t="s">
        <v>724</v>
      </c>
      <c r="D194" s="174" t="s">
        <v>238</v>
      </c>
      <c r="E194" s="174" t="s">
        <v>722</v>
      </c>
      <c r="F194" s="174" t="s">
        <v>737</v>
      </c>
      <c r="G194" s="169" t="s">
        <v>732</v>
      </c>
      <c r="N194" s="163" t="str">
        <f t="shared" si="2"/>
        <v>https://drive.google.com/file/d/1MjcOHyAKH6v_qd5lwqaBtnUVyGN08hrS/view</v>
      </c>
      <c r="O194"/>
    </row>
    <row r="195" spans="2:15">
      <c r="B195" s="176" t="s">
        <v>726</v>
      </c>
      <c r="C195" s="176" t="s">
        <v>727</v>
      </c>
      <c r="D195" s="169" t="s">
        <v>238</v>
      </c>
      <c r="E195" s="176" t="s">
        <v>725</v>
      </c>
      <c r="F195" s="176" t="s">
        <v>735</v>
      </c>
      <c r="G195" s="169" t="s">
        <v>733</v>
      </c>
      <c r="N195" s="163" t="str">
        <f t="shared" si="2"/>
        <v>https://drive.google.com/file/d/1GleR0M9fvQUYhcibXykooFk68xqdtxYR/view</v>
      </c>
      <c r="O195"/>
    </row>
    <row r="196" spans="2:15">
      <c r="B196" s="174" t="s">
        <v>729</v>
      </c>
      <c r="C196" s="174" t="s">
        <v>730</v>
      </c>
      <c r="D196" s="174" t="s">
        <v>32</v>
      </c>
      <c r="E196" s="174" t="s">
        <v>728</v>
      </c>
      <c r="F196" s="174" t="s">
        <v>731</v>
      </c>
      <c r="G196" s="169" t="s">
        <v>734</v>
      </c>
      <c r="N196" s="163" t="str">
        <f t="shared" si="2"/>
        <v>https://drive.google.com/file/d/1JT_p3NOoybdw7A74zCt0LPf3JCc-SED1/view</v>
      </c>
      <c r="O196"/>
    </row>
    <row r="197" spans="2:15">
      <c r="G197" s="170"/>
      <c r="H197" s="170"/>
      <c r="I197" s="170"/>
      <c r="J197" s="170"/>
      <c r="K197" s="170"/>
      <c r="L197" s="170"/>
      <c r="M197" s="170"/>
    </row>
    <row r="198" spans="2:15">
      <c r="G198" s="170"/>
      <c r="H198" s="170"/>
      <c r="I198" s="170"/>
      <c r="J198" s="170"/>
      <c r="K198" s="170"/>
      <c r="L198" s="170"/>
      <c r="M198" s="170"/>
    </row>
  </sheetData>
  <mergeCells count="1">
    <mergeCell ref="B1:H1"/>
  </mergeCells>
  <phoneticPr fontId="37" type="noConversion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K191"/>
  <sheetViews>
    <sheetView workbookViewId="0">
      <selection activeCell="A2" sqref="A2:K190"/>
    </sheetView>
  </sheetViews>
  <sheetFormatPr baseColWidth="10" defaultRowHeight="14.25"/>
  <cols>
    <col min="6" max="6" width="12.125" customWidth="1"/>
    <col min="7" max="8" width="25.625" customWidth="1"/>
    <col min="9" max="9" width="37.625" customWidth="1"/>
    <col min="10" max="10" width="13.25" bestFit="1" customWidth="1"/>
    <col min="11" max="12" width="12" bestFit="1" customWidth="1"/>
  </cols>
  <sheetData>
    <row r="1" spans="1:11">
      <c r="A1" t="s">
        <v>0</v>
      </c>
      <c r="B1" t="s">
        <v>1</v>
      </c>
      <c r="C1" t="s">
        <v>4</v>
      </c>
      <c r="D1" t="s">
        <v>48</v>
      </c>
      <c r="E1" t="s">
        <v>2</v>
      </c>
      <c r="F1" t="s">
        <v>3</v>
      </c>
      <c r="G1" t="s">
        <v>721</v>
      </c>
      <c r="H1" t="s">
        <v>12</v>
      </c>
      <c r="I1" t="s">
        <v>666</v>
      </c>
      <c r="J1" t="s">
        <v>665</v>
      </c>
      <c r="K1" t="s">
        <v>667</v>
      </c>
    </row>
    <row r="2" spans="1:11" ht="15">
      <c r="A2" s="249" t="s">
        <v>18</v>
      </c>
      <c r="B2" s="249">
        <v>2020</v>
      </c>
      <c r="C2" s="249" t="s">
        <v>249</v>
      </c>
      <c r="D2" s="249" t="s">
        <v>250</v>
      </c>
      <c r="E2" s="249" t="s">
        <v>251</v>
      </c>
      <c r="F2" s="249" t="s">
        <v>252</v>
      </c>
      <c r="G2" s="250" t="s">
        <v>668</v>
      </c>
      <c r="H2" s="251" t="s">
        <v>253</v>
      </c>
      <c r="I2" s="249" t="e">
        <f ca="1">extraer_anchor([1]!Tabla16[[#This Row],[TIPO DE DOCUMENTO]])</f>
        <v>#NAME?</v>
      </c>
      <c r="J2" s="249" t="e">
        <f ca="1">extraer_hipervinculo([1]!Tabla16[[#This Row],[TIPO DE DOCUMENTO]])</f>
        <v>#NAME?</v>
      </c>
      <c r="K2" s="163" t="e">
        <f ca="1">HYPERLINK([1]!Tabla16[[#This Row],[Columna1]])</f>
        <v>#NAME?</v>
      </c>
    </row>
    <row r="3" spans="1:11" ht="15">
      <c r="A3" s="249" t="s">
        <v>18</v>
      </c>
      <c r="B3" s="249">
        <v>2020</v>
      </c>
      <c r="C3" s="249" t="s">
        <v>249</v>
      </c>
      <c r="D3" s="249" t="s">
        <v>553</v>
      </c>
      <c r="E3" s="249" t="s">
        <v>554</v>
      </c>
      <c r="F3" s="249" t="s">
        <v>555</v>
      </c>
      <c r="G3" s="252" t="s">
        <v>668</v>
      </c>
      <c r="H3" s="253" t="s">
        <v>679</v>
      </c>
      <c r="I3" s="249" t="e">
        <f ca="1">extraer_anchor([1]!Tabla16[[#This Row],[TIPO DE DOCUMENTO]])</f>
        <v>#NAME?</v>
      </c>
      <c r="J3" s="249" t="e">
        <f ca="1">extraer_hipervinculo([1]!Tabla16[[#This Row],[TIPO DE DOCUMENTO]])</f>
        <v>#NAME?</v>
      </c>
      <c r="K3" s="163" t="e">
        <f ca="1">HYPERLINK([1]!Tabla16[[#This Row],[Columna1]])</f>
        <v>#NAME?</v>
      </c>
    </row>
    <row r="4" spans="1:11" ht="15">
      <c r="A4" s="249" t="s">
        <v>7</v>
      </c>
      <c r="B4" s="249">
        <v>2020</v>
      </c>
      <c r="C4" s="249" t="s">
        <v>14</v>
      </c>
      <c r="D4" s="249" t="s">
        <v>535</v>
      </c>
      <c r="E4" s="249" t="s">
        <v>254</v>
      </c>
      <c r="F4" s="249" t="s">
        <v>255</v>
      </c>
      <c r="G4" s="252" t="s">
        <v>736</v>
      </c>
      <c r="H4" s="253" t="s">
        <v>256</v>
      </c>
      <c r="I4" s="249" t="e">
        <f ca="1">extraer_anchor([1]!Tabla16[[#This Row],[TIPO DE DOCUMENTO]])</f>
        <v>#NAME?</v>
      </c>
      <c r="J4" s="249" t="e">
        <f ca="1">extraer_hipervinculo([1]!Tabla16[[#This Row],[TIPO DE DOCUMENTO]])</f>
        <v>#NAME?</v>
      </c>
      <c r="K4" s="163" t="e">
        <f ca="1">HYPERLINK([1]!Tabla16[[#This Row],[Columna1]])</f>
        <v>#NAME?</v>
      </c>
    </row>
    <row r="5" spans="1:11" ht="15">
      <c r="A5" s="249" t="s">
        <v>7</v>
      </c>
      <c r="B5" s="249">
        <v>2020</v>
      </c>
      <c r="C5" s="249" t="s">
        <v>14</v>
      </c>
      <c r="D5" s="249" t="s">
        <v>536</v>
      </c>
      <c r="E5" s="249" t="s">
        <v>257</v>
      </c>
      <c r="F5" s="249" t="s">
        <v>258</v>
      </c>
      <c r="G5" s="252" t="s">
        <v>735</v>
      </c>
      <c r="H5" s="253" t="s">
        <v>259</v>
      </c>
      <c r="I5" s="249" t="e">
        <f ca="1">extraer_anchor([1]!Tabla16[[#This Row],[TIPO DE DOCUMENTO]])</f>
        <v>#NAME?</v>
      </c>
      <c r="J5" s="249" t="e">
        <f ca="1">extraer_hipervinculo([1]!Tabla16[[#This Row],[TIPO DE DOCUMENTO]])</f>
        <v>#NAME?</v>
      </c>
      <c r="K5" s="163" t="e">
        <f ca="1">HYPERLINK([1]!Tabla16[[#This Row],[Columna1]])</f>
        <v>#NAME?</v>
      </c>
    </row>
    <row r="6" spans="1:11" ht="15">
      <c r="A6" s="249" t="s">
        <v>7</v>
      </c>
      <c r="B6" s="249">
        <v>2020</v>
      </c>
      <c r="C6" s="249" t="s">
        <v>14</v>
      </c>
      <c r="D6" s="249" t="s">
        <v>260</v>
      </c>
      <c r="E6" s="249" t="s">
        <v>8</v>
      </c>
      <c r="F6" s="249" t="s">
        <v>9</v>
      </c>
      <c r="G6" s="252" t="s">
        <v>735</v>
      </c>
      <c r="H6" s="253" t="s">
        <v>175</v>
      </c>
      <c r="I6" s="249" t="e">
        <f ca="1">extraer_anchor([1]!Tabla16[[#This Row],[TIPO DE DOCUMENTO]])</f>
        <v>#NAME?</v>
      </c>
      <c r="J6" s="249" t="e">
        <f ca="1">extraer_hipervinculo([1]!Tabla16[[#This Row],[TIPO DE DOCUMENTO]])</f>
        <v>#NAME?</v>
      </c>
      <c r="K6" s="163" t="e">
        <f ca="1">HYPERLINK([1]!Tabla16[[#This Row],[Columna1]])</f>
        <v>#NAME?</v>
      </c>
    </row>
    <row r="7" spans="1:11" ht="15">
      <c r="A7" s="249" t="s">
        <v>18</v>
      </c>
      <c r="B7" s="249">
        <v>2020</v>
      </c>
      <c r="C7" s="249" t="s">
        <v>14</v>
      </c>
      <c r="D7" s="249" t="s">
        <v>443</v>
      </c>
      <c r="E7" s="249" t="s">
        <v>261</v>
      </c>
      <c r="F7" s="249" t="s">
        <v>262</v>
      </c>
      <c r="G7" s="252" t="s">
        <v>735</v>
      </c>
      <c r="H7" s="254" t="s">
        <v>263</v>
      </c>
      <c r="I7" s="249" t="e">
        <f ca="1">extraer_anchor([1]!Tabla16[[#This Row],[TIPO DE DOCUMENTO]])</f>
        <v>#NAME?</v>
      </c>
      <c r="J7" s="249" t="e">
        <f ca="1">extraer_hipervinculo([1]!Tabla16[[#This Row],[TIPO DE DOCUMENTO]])</f>
        <v>#NAME?</v>
      </c>
      <c r="K7" s="163" t="e">
        <f ca="1">HYPERLINK([1]!Tabla16[[#This Row],[Columna1]])</f>
        <v>#NAME?</v>
      </c>
    </row>
    <row r="8" spans="1:11" ht="15">
      <c r="A8" s="249" t="s">
        <v>264</v>
      </c>
      <c r="B8" s="249">
        <v>2020</v>
      </c>
      <c r="C8" s="249" t="s">
        <v>265</v>
      </c>
      <c r="D8" s="249" t="s">
        <v>198</v>
      </c>
      <c r="E8" s="249" t="s">
        <v>266</v>
      </c>
      <c r="F8" s="249" t="s">
        <v>267</v>
      </c>
      <c r="G8" s="255" t="s">
        <v>669</v>
      </c>
      <c r="H8" s="254" t="s">
        <v>268</v>
      </c>
      <c r="I8" s="249" t="e">
        <f ca="1">extraer_anchor([1]!Tabla16[[#This Row],[TIPO DE DOCUMENTO]])</f>
        <v>#NAME?</v>
      </c>
      <c r="J8" s="249" t="e">
        <f ca="1">extraer_hipervinculo([1]!Tabla16[[#This Row],[TIPO DE DOCUMENTO]])</f>
        <v>#NAME?</v>
      </c>
      <c r="K8" s="163" t="e">
        <f ca="1">HYPERLINK([1]!Tabla16[[#This Row],[Columna1]])</f>
        <v>#NAME?</v>
      </c>
    </row>
    <row r="9" spans="1:11" ht="15">
      <c r="A9" s="249"/>
      <c r="B9" s="249"/>
      <c r="C9" s="249"/>
      <c r="D9" s="249"/>
      <c r="E9" s="249"/>
      <c r="F9" s="249"/>
      <c r="G9" s="255" t="s">
        <v>670</v>
      </c>
      <c r="H9" s="254" t="s">
        <v>269</v>
      </c>
      <c r="I9" s="249" t="e">
        <f ca="1">extraer_anchor([1]!Tabla16[[#This Row],[TIPO DE DOCUMENTO]])</f>
        <v>#NAME?</v>
      </c>
      <c r="J9" s="249" t="e">
        <f ca="1">extraer_hipervinculo([1]!Tabla16[[#This Row],[TIPO DE DOCUMENTO]])</f>
        <v>#NAME?</v>
      </c>
      <c r="K9" s="163" t="e">
        <f ca="1">HYPERLINK([1]!Tabla16[[#This Row],[Columna1]])</f>
        <v>#NAME?</v>
      </c>
    </row>
    <row r="10" spans="1:11" ht="15">
      <c r="A10" s="249" t="s">
        <v>18</v>
      </c>
      <c r="B10" s="249">
        <v>2020</v>
      </c>
      <c r="C10" s="249" t="s">
        <v>265</v>
      </c>
      <c r="D10" s="249" t="s">
        <v>270</v>
      </c>
      <c r="E10" s="249" t="s">
        <v>271</v>
      </c>
      <c r="F10" s="249" t="s">
        <v>272</v>
      </c>
      <c r="G10" s="255" t="s">
        <v>668</v>
      </c>
      <c r="H10" s="251" t="s">
        <v>273</v>
      </c>
      <c r="I10" s="249" t="e">
        <f ca="1">extraer_anchor([1]!Tabla16[[#This Row],[TIPO DE DOCUMENTO]])</f>
        <v>#NAME?</v>
      </c>
      <c r="J10" s="249" t="e">
        <f ca="1">extraer_hipervinculo([1]!Tabla16[[#This Row],[TIPO DE DOCUMENTO]])</f>
        <v>#NAME?</v>
      </c>
      <c r="K10" s="163" t="e">
        <f ca="1">HYPERLINK([1]!Tabla16[[#This Row],[Columna1]])</f>
        <v>#NAME?</v>
      </c>
    </row>
    <row r="11" spans="1:11" ht="15">
      <c r="A11" s="249" t="s">
        <v>18</v>
      </c>
      <c r="B11" s="249">
        <v>2020</v>
      </c>
      <c r="C11" s="249" t="s">
        <v>265</v>
      </c>
      <c r="D11" s="249" t="s">
        <v>274</v>
      </c>
      <c r="E11" s="249" t="s">
        <v>275</v>
      </c>
      <c r="F11" s="249" t="s">
        <v>276</v>
      </c>
      <c r="G11" s="250" t="s">
        <v>671</v>
      </c>
      <c r="H11" s="253" t="s">
        <v>680</v>
      </c>
      <c r="I11" s="249" t="e">
        <f ca="1">extraer_anchor([1]!Tabla16[[#This Row],[TIPO DE DOCUMENTO]])</f>
        <v>#NAME?</v>
      </c>
      <c r="J11" s="249" t="e">
        <f ca="1">extraer_hipervinculo([1]!Tabla16[[#This Row],[TIPO DE DOCUMENTO]])</f>
        <v>#NAME?</v>
      </c>
      <c r="K11" s="163" t="e">
        <f ca="1">HYPERLINK([1]!Tabla16[[#This Row],[Columna1]])</f>
        <v>#NAME?</v>
      </c>
    </row>
    <row r="12" spans="1:11" ht="15">
      <c r="A12" s="249" t="s">
        <v>18</v>
      </c>
      <c r="B12" s="249">
        <v>2020</v>
      </c>
      <c r="C12" s="249" t="s">
        <v>277</v>
      </c>
      <c r="D12" s="249" t="s">
        <v>556</v>
      </c>
      <c r="E12" s="249" t="s">
        <v>557</v>
      </c>
      <c r="F12" s="249" t="s">
        <v>558</v>
      </c>
      <c r="G12" s="252" t="s">
        <v>742</v>
      </c>
      <c r="H12" s="253" t="s">
        <v>681</v>
      </c>
      <c r="I12" s="249" t="e">
        <f ca="1">extraer_anchor([1]!Tabla16[[#This Row],[TIPO DE DOCUMENTO]])</f>
        <v>#NAME?</v>
      </c>
      <c r="J12" s="249" t="e">
        <f ca="1">extraer_hipervinculo([1]!Tabla16[[#This Row],[TIPO DE DOCUMENTO]])</f>
        <v>#NAME?</v>
      </c>
      <c r="K12" s="163" t="e">
        <f ca="1">HYPERLINK([1]!Tabla16[[#This Row],[Columna1]])</f>
        <v>#NAME?</v>
      </c>
    </row>
    <row r="13" spans="1:11" ht="15">
      <c r="A13" s="249" t="s">
        <v>29</v>
      </c>
      <c r="B13" s="249">
        <v>2020</v>
      </c>
      <c r="C13" s="249" t="s">
        <v>277</v>
      </c>
      <c r="D13" s="249" t="s">
        <v>559</v>
      </c>
      <c r="E13" s="249" t="s">
        <v>560</v>
      </c>
      <c r="F13" s="249" t="s">
        <v>561</v>
      </c>
      <c r="G13" s="252" t="s">
        <v>668</v>
      </c>
      <c r="H13" s="253" t="s">
        <v>682</v>
      </c>
      <c r="I13" s="249" t="e">
        <f ca="1">extraer_anchor([1]!Tabla16[[#This Row],[TIPO DE DOCUMENTO]])</f>
        <v>#NAME?</v>
      </c>
      <c r="J13" s="249" t="e">
        <f ca="1">extraer_hipervinculo([1]!Tabla16[[#This Row],[TIPO DE DOCUMENTO]])</f>
        <v>#NAME?</v>
      </c>
      <c r="K13" s="163" t="e">
        <f ca="1">HYPERLINK([1]!Tabla16[[#This Row],[Columna1]])</f>
        <v>#NAME?</v>
      </c>
    </row>
    <row r="14" spans="1:11" ht="15">
      <c r="A14" s="249" t="s">
        <v>18</v>
      </c>
      <c r="B14" s="249">
        <v>2020</v>
      </c>
      <c r="C14" s="249" t="s">
        <v>277</v>
      </c>
      <c r="D14" s="249" t="s">
        <v>562</v>
      </c>
      <c r="E14" s="249" t="s">
        <v>563</v>
      </c>
      <c r="F14" s="249" t="s">
        <v>564</v>
      </c>
      <c r="G14" s="252" t="s">
        <v>736</v>
      </c>
      <c r="H14" s="253" t="s">
        <v>683</v>
      </c>
      <c r="I14" s="249" t="e">
        <f ca="1">extraer_anchor([1]!Tabla16[[#This Row],[TIPO DE DOCUMENTO]])</f>
        <v>#NAME?</v>
      </c>
      <c r="J14" s="249" t="e">
        <f ca="1">extraer_hipervinculo([1]!Tabla16[[#This Row],[TIPO DE DOCUMENTO]])</f>
        <v>#NAME?</v>
      </c>
      <c r="K14" s="163" t="e">
        <f ca="1">HYPERLINK([1]!Tabla16[[#This Row],[Columna1]])</f>
        <v>#NAME?</v>
      </c>
    </row>
    <row r="15" spans="1:11" ht="15">
      <c r="A15" s="249" t="s">
        <v>18</v>
      </c>
      <c r="B15" s="249">
        <v>2020</v>
      </c>
      <c r="C15" s="249" t="s">
        <v>277</v>
      </c>
      <c r="D15" s="249" t="s">
        <v>565</v>
      </c>
      <c r="E15" s="249" t="s">
        <v>563</v>
      </c>
      <c r="F15" s="249" t="s">
        <v>566</v>
      </c>
      <c r="G15" s="252" t="s">
        <v>740</v>
      </c>
      <c r="H15" s="251" t="s">
        <v>684</v>
      </c>
      <c r="I15" s="249" t="e">
        <f ca="1">extraer_anchor([1]!Tabla16[[#This Row],[TIPO DE DOCUMENTO]])</f>
        <v>#NAME?</v>
      </c>
      <c r="J15" s="249" t="e">
        <f ca="1">extraer_hipervinculo([1]!Tabla16[[#This Row],[TIPO DE DOCUMENTO]])</f>
        <v>#NAME?</v>
      </c>
      <c r="K15" s="163" t="e">
        <f ca="1">HYPERLINK([1]!Tabla16[[#This Row],[Columna1]])</f>
        <v>#NAME?</v>
      </c>
    </row>
    <row r="16" spans="1:11" ht="15">
      <c r="A16" s="249" t="s">
        <v>18</v>
      </c>
      <c r="B16" s="249">
        <v>2020</v>
      </c>
      <c r="C16" s="249" t="s">
        <v>277</v>
      </c>
      <c r="D16" s="249" t="s">
        <v>567</v>
      </c>
      <c r="E16" s="249" t="s">
        <v>563</v>
      </c>
      <c r="F16" s="249" t="s">
        <v>568</v>
      </c>
      <c r="G16" s="252" t="s">
        <v>740</v>
      </c>
      <c r="H16" s="251" t="s">
        <v>685</v>
      </c>
      <c r="I16" s="249" t="e">
        <f ca="1">extraer_anchor([1]!Tabla16[[#This Row],[TIPO DE DOCUMENTO]])</f>
        <v>#NAME?</v>
      </c>
      <c r="J16" s="249" t="e">
        <f ca="1">extraer_hipervinculo([1]!Tabla16[[#This Row],[TIPO DE DOCUMENTO]])</f>
        <v>#NAME?</v>
      </c>
      <c r="K16" s="163" t="e">
        <f ca="1">HYPERLINK([1]!Tabla16[[#This Row],[Columna1]])</f>
        <v>#NAME?</v>
      </c>
    </row>
    <row r="17" spans="1:11" ht="15">
      <c r="A17" s="249" t="s">
        <v>18</v>
      </c>
      <c r="B17" s="249">
        <v>2020</v>
      </c>
      <c r="C17" s="249" t="s">
        <v>277</v>
      </c>
      <c r="D17" s="249" t="s">
        <v>569</v>
      </c>
      <c r="E17" s="249" t="s">
        <v>570</v>
      </c>
      <c r="F17" s="249" t="s">
        <v>571</v>
      </c>
      <c r="G17" s="252" t="s">
        <v>744</v>
      </c>
      <c r="H17" s="251" t="s">
        <v>686</v>
      </c>
      <c r="I17" s="249" t="e">
        <f ca="1">extraer_anchor([1]!Tabla16[[#This Row],[TIPO DE DOCUMENTO]])</f>
        <v>#NAME?</v>
      </c>
      <c r="J17" s="249" t="e">
        <f ca="1">extraer_hipervinculo([1]!Tabla16[[#This Row],[TIPO DE DOCUMENTO]])</f>
        <v>#NAME?</v>
      </c>
      <c r="K17" s="163" t="e">
        <f ca="1">HYPERLINK([1]!Tabla16[[#This Row],[Columna1]])</f>
        <v>#NAME?</v>
      </c>
    </row>
    <row r="18" spans="1:11" ht="15">
      <c r="A18" s="249" t="s">
        <v>18</v>
      </c>
      <c r="B18" s="249">
        <v>2020</v>
      </c>
      <c r="C18" s="249" t="s">
        <v>277</v>
      </c>
      <c r="D18" s="249" t="s">
        <v>572</v>
      </c>
      <c r="E18" s="249" t="s">
        <v>573</v>
      </c>
      <c r="F18" s="249" t="s">
        <v>574</v>
      </c>
      <c r="G18" s="252" t="s">
        <v>668</v>
      </c>
      <c r="H18" s="251" t="s">
        <v>687</v>
      </c>
      <c r="I18" s="249" t="e">
        <f ca="1">extraer_anchor([1]!Tabla16[[#This Row],[TIPO DE DOCUMENTO]])</f>
        <v>#NAME?</v>
      </c>
      <c r="J18" s="249" t="e">
        <f ca="1">extraer_hipervinculo([1]!Tabla16[[#This Row],[TIPO DE DOCUMENTO]])</f>
        <v>#NAME?</v>
      </c>
      <c r="K18" s="163" t="e">
        <f ca="1">HYPERLINK([1]!Tabla16[[#This Row],[Columna1]])</f>
        <v>#NAME?</v>
      </c>
    </row>
    <row r="19" spans="1:11" ht="15">
      <c r="A19" s="249" t="s">
        <v>18</v>
      </c>
      <c r="B19" s="249">
        <v>2020</v>
      </c>
      <c r="C19" s="249" t="s">
        <v>277</v>
      </c>
      <c r="D19" s="249" t="s">
        <v>278</v>
      </c>
      <c r="E19" s="249" t="s">
        <v>279</v>
      </c>
      <c r="F19" s="249" t="s">
        <v>280</v>
      </c>
      <c r="G19" s="252" t="s">
        <v>735</v>
      </c>
      <c r="H19" s="251" t="s">
        <v>281</v>
      </c>
      <c r="I19" s="249" t="e">
        <f ca="1">extraer_anchor([1]!Tabla16[[#This Row],[TIPO DE DOCUMENTO]])</f>
        <v>#NAME?</v>
      </c>
      <c r="J19" s="249" t="e">
        <f ca="1">extraer_hipervinculo([1]!Tabla16[[#This Row],[TIPO DE DOCUMENTO]])</f>
        <v>#NAME?</v>
      </c>
      <c r="K19" s="163" t="e">
        <f ca="1">HYPERLINK([1]!Tabla16[[#This Row],[Columna1]])</f>
        <v>#NAME?</v>
      </c>
    </row>
    <row r="20" spans="1:11" ht="15">
      <c r="A20" s="249" t="s">
        <v>7</v>
      </c>
      <c r="B20" s="249">
        <v>2020</v>
      </c>
      <c r="C20" s="249" t="s">
        <v>277</v>
      </c>
      <c r="D20" s="249" t="s">
        <v>575</v>
      </c>
      <c r="E20" s="249" t="s">
        <v>576</v>
      </c>
      <c r="F20" s="249" t="s">
        <v>577</v>
      </c>
      <c r="G20" s="252" t="s">
        <v>668</v>
      </c>
      <c r="H20" s="251" t="s">
        <v>688</v>
      </c>
      <c r="I20" s="249" t="e">
        <f ca="1">extraer_anchor([1]!Tabla16[[#This Row],[TIPO DE DOCUMENTO]])</f>
        <v>#NAME?</v>
      </c>
      <c r="J20" s="249" t="e">
        <f ca="1">extraer_hipervinculo([1]!Tabla16[[#This Row],[TIPO DE DOCUMENTO]])</f>
        <v>#NAME?</v>
      </c>
      <c r="K20" s="163" t="e">
        <f ca="1">HYPERLINK([1]!Tabla16[[#This Row],[Columna1]])</f>
        <v>#NAME?</v>
      </c>
    </row>
    <row r="21" spans="1:11" ht="15">
      <c r="A21" s="249" t="s">
        <v>7</v>
      </c>
      <c r="B21" s="249">
        <v>2020</v>
      </c>
      <c r="C21" s="249" t="s">
        <v>277</v>
      </c>
      <c r="D21" s="249" t="s">
        <v>282</v>
      </c>
      <c r="E21" s="249" t="s">
        <v>283</v>
      </c>
      <c r="F21" s="249" t="s">
        <v>284</v>
      </c>
      <c r="G21" s="252" t="s">
        <v>736</v>
      </c>
      <c r="H21" s="251" t="s">
        <v>285</v>
      </c>
      <c r="I21" s="249" t="e">
        <f ca="1">extraer_anchor([1]!Tabla16[[#This Row],[TIPO DE DOCUMENTO]])</f>
        <v>#NAME?</v>
      </c>
      <c r="J21" s="249" t="e">
        <f ca="1">extraer_hipervinculo([1]!Tabla16[[#This Row],[TIPO DE DOCUMENTO]])</f>
        <v>#NAME?</v>
      </c>
      <c r="K21" s="163" t="e">
        <f ca="1">HYPERLINK([1]!Tabla16[[#This Row],[Columna1]])</f>
        <v>#NAME?</v>
      </c>
    </row>
    <row r="22" spans="1:11" ht="15">
      <c r="A22" s="249" t="s">
        <v>7</v>
      </c>
      <c r="B22" s="249">
        <v>2020</v>
      </c>
      <c r="C22" s="249" t="s">
        <v>277</v>
      </c>
      <c r="D22" s="249" t="s">
        <v>537</v>
      </c>
      <c r="E22" s="249" t="s">
        <v>283</v>
      </c>
      <c r="F22" s="249" t="s">
        <v>286</v>
      </c>
      <c r="G22" s="252" t="s">
        <v>735</v>
      </c>
      <c r="H22" s="251" t="s">
        <v>287</v>
      </c>
      <c r="I22" s="249" t="e">
        <f ca="1">extraer_anchor([1]!Tabla16[[#This Row],[TIPO DE DOCUMENTO]])</f>
        <v>#NAME?</v>
      </c>
      <c r="J22" s="249" t="e">
        <f ca="1">extraer_hipervinculo([1]!Tabla16[[#This Row],[TIPO DE DOCUMENTO]])</f>
        <v>#NAME?</v>
      </c>
      <c r="K22" s="163" t="e">
        <f ca="1">HYPERLINK([1]!Tabla16[[#This Row],[Columna1]])</f>
        <v>#NAME?</v>
      </c>
    </row>
    <row r="23" spans="1:11" ht="15">
      <c r="A23" s="249" t="s">
        <v>288</v>
      </c>
      <c r="B23" s="249">
        <v>2020</v>
      </c>
      <c r="C23" s="249" t="s">
        <v>277</v>
      </c>
      <c r="D23" s="249" t="s">
        <v>289</v>
      </c>
      <c r="E23" s="249" t="s">
        <v>290</v>
      </c>
      <c r="F23" s="249" t="s">
        <v>291</v>
      </c>
      <c r="G23" s="252" t="s">
        <v>672</v>
      </c>
      <c r="H23" s="251" t="s">
        <v>292</v>
      </c>
      <c r="I23" s="249" t="e">
        <f ca="1">extraer_anchor([1]!Tabla16[[#This Row],[TIPO DE DOCUMENTO]])</f>
        <v>#NAME?</v>
      </c>
      <c r="J23" s="249" t="e">
        <f ca="1">extraer_hipervinculo([1]!Tabla16[[#This Row],[TIPO DE DOCUMENTO]])</f>
        <v>#NAME?</v>
      </c>
      <c r="K23" s="163" t="e">
        <f ca="1">HYPERLINK([1]!Tabla16[[#This Row],[Columna1]])</f>
        <v>#NAME?</v>
      </c>
    </row>
    <row r="24" spans="1:11" ht="15">
      <c r="A24" s="249" t="s">
        <v>7</v>
      </c>
      <c r="B24" s="249">
        <v>2020</v>
      </c>
      <c r="C24" s="249" t="s">
        <v>277</v>
      </c>
      <c r="D24" s="249" t="s">
        <v>293</v>
      </c>
      <c r="E24" s="249" t="s">
        <v>294</v>
      </c>
      <c r="F24" s="249" t="s">
        <v>295</v>
      </c>
      <c r="G24" s="250" t="s">
        <v>742</v>
      </c>
      <c r="H24" s="251" t="s">
        <v>296</v>
      </c>
      <c r="I24" s="249" t="e">
        <f ca="1">extraer_anchor([1]!Tabla16[[#This Row],[TIPO DE DOCUMENTO]])</f>
        <v>#NAME?</v>
      </c>
      <c r="J24" s="249" t="e">
        <f ca="1">extraer_hipervinculo([1]!Tabla16[[#This Row],[TIPO DE DOCUMENTO]])</f>
        <v>#NAME?</v>
      </c>
      <c r="K24" s="163" t="e">
        <f ca="1">HYPERLINK([1]!Tabla16[[#This Row],[Columna1]])</f>
        <v>#NAME?</v>
      </c>
    </row>
    <row r="25" spans="1:11" ht="15">
      <c r="A25" s="249" t="s">
        <v>18</v>
      </c>
      <c r="B25" s="249">
        <v>2020</v>
      </c>
      <c r="C25" s="249" t="s">
        <v>277</v>
      </c>
      <c r="D25" s="249" t="s">
        <v>538</v>
      </c>
      <c r="E25" s="249" t="s">
        <v>297</v>
      </c>
      <c r="F25" s="249" t="s">
        <v>298</v>
      </c>
      <c r="G25" s="250" t="s">
        <v>736</v>
      </c>
      <c r="H25" s="251" t="s">
        <v>299</v>
      </c>
      <c r="I25" s="249" t="e">
        <f ca="1">extraer_anchor([1]!Tabla16[[#This Row],[TIPO DE DOCUMENTO]])</f>
        <v>#NAME?</v>
      </c>
      <c r="J25" s="249" t="e">
        <f ca="1">extraer_hipervinculo([1]!Tabla16[[#This Row],[TIPO DE DOCUMENTO]])</f>
        <v>#NAME?</v>
      </c>
      <c r="K25" s="163" t="e">
        <f ca="1">HYPERLINK([1]!Tabla16[[#This Row],[Columna1]])</f>
        <v>#NAME?</v>
      </c>
    </row>
    <row r="26" spans="1:11" ht="15">
      <c r="A26" s="249" t="s">
        <v>18</v>
      </c>
      <c r="B26" s="249">
        <v>2020</v>
      </c>
      <c r="C26" s="249" t="s">
        <v>277</v>
      </c>
      <c r="D26" s="249" t="s">
        <v>539</v>
      </c>
      <c r="E26" s="249" t="s">
        <v>123</v>
      </c>
      <c r="F26" s="249" t="s">
        <v>300</v>
      </c>
      <c r="G26" s="250" t="s">
        <v>744</v>
      </c>
      <c r="H26" s="251" t="s">
        <v>301</v>
      </c>
      <c r="I26" s="249" t="e">
        <f ca="1">extraer_anchor([1]!Tabla16[[#This Row],[TIPO DE DOCUMENTO]])</f>
        <v>#NAME?</v>
      </c>
      <c r="J26" s="249" t="e">
        <f ca="1">extraer_hipervinculo([1]!Tabla16[[#This Row],[TIPO DE DOCUMENTO]])</f>
        <v>#NAME?</v>
      </c>
      <c r="K26" s="163" t="e">
        <f ca="1">HYPERLINK([1]!Tabla16[[#This Row],[Columna1]])</f>
        <v>#NAME?</v>
      </c>
    </row>
    <row r="27" spans="1:11" ht="15">
      <c r="A27" s="249" t="s">
        <v>18</v>
      </c>
      <c r="B27" s="249">
        <v>2020</v>
      </c>
      <c r="C27" s="249" t="s">
        <v>277</v>
      </c>
      <c r="D27" s="249" t="s">
        <v>302</v>
      </c>
      <c r="E27" s="249" t="s">
        <v>244</v>
      </c>
      <c r="F27" s="249" t="s">
        <v>303</v>
      </c>
      <c r="G27" s="250" t="s">
        <v>736</v>
      </c>
      <c r="H27" s="251" t="s">
        <v>304</v>
      </c>
      <c r="I27" s="249" t="e">
        <f ca="1">extraer_anchor([1]!Tabla16[[#This Row],[TIPO DE DOCUMENTO]])</f>
        <v>#NAME?</v>
      </c>
      <c r="J27" s="249" t="e">
        <f ca="1">extraer_hipervinculo([1]!Tabla16[[#This Row],[TIPO DE DOCUMENTO]])</f>
        <v>#NAME?</v>
      </c>
      <c r="K27" s="163" t="e">
        <f ca="1">HYPERLINK([1]!Tabla16[[#This Row],[Columna1]])</f>
        <v>#NAME?</v>
      </c>
    </row>
    <row r="28" spans="1:11" ht="15">
      <c r="A28" s="249" t="s">
        <v>18</v>
      </c>
      <c r="B28" s="249">
        <v>2020</v>
      </c>
      <c r="C28" s="249" t="s">
        <v>277</v>
      </c>
      <c r="D28" s="249" t="s">
        <v>305</v>
      </c>
      <c r="E28" s="249" t="s">
        <v>244</v>
      </c>
      <c r="F28" s="249" t="s">
        <v>306</v>
      </c>
      <c r="G28" s="250" t="s">
        <v>668</v>
      </c>
      <c r="H28" s="251" t="s">
        <v>307</v>
      </c>
      <c r="I28" s="249" t="e">
        <f ca="1">extraer_anchor([1]!Tabla16[[#This Row],[TIPO DE DOCUMENTO]])</f>
        <v>#NAME?</v>
      </c>
      <c r="J28" s="249" t="e">
        <f ca="1">extraer_hipervinculo([1]!Tabla16[[#This Row],[TIPO DE DOCUMENTO]])</f>
        <v>#NAME?</v>
      </c>
      <c r="K28" s="163" t="e">
        <f ca="1">HYPERLINK([1]!Tabla16[[#This Row],[Columna1]])</f>
        <v>#NAME?</v>
      </c>
    </row>
    <row r="29" spans="1:11" ht="15">
      <c r="A29" s="249" t="s">
        <v>18</v>
      </c>
      <c r="B29" s="249">
        <v>2020</v>
      </c>
      <c r="C29" s="249" t="s">
        <v>277</v>
      </c>
      <c r="D29" s="249" t="s">
        <v>308</v>
      </c>
      <c r="E29" s="249" t="s">
        <v>309</v>
      </c>
      <c r="F29" s="249" t="s">
        <v>310</v>
      </c>
      <c r="G29" s="250" t="s">
        <v>736</v>
      </c>
      <c r="H29" s="251" t="s">
        <v>311</v>
      </c>
      <c r="I29" s="249" t="e">
        <f ca="1">extraer_anchor([1]!Tabla16[[#This Row],[TIPO DE DOCUMENTO]])</f>
        <v>#NAME?</v>
      </c>
      <c r="J29" s="249" t="e">
        <f ca="1">extraer_hipervinculo([1]!Tabla16[[#This Row],[TIPO DE DOCUMENTO]])</f>
        <v>#NAME?</v>
      </c>
      <c r="K29" s="163" t="e">
        <f ca="1">HYPERLINK([1]!Tabla16[[#This Row],[Columna1]])</f>
        <v>#NAME?</v>
      </c>
    </row>
    <row r="30" spans="1:11" ht="15">
      <c r="A30" s="249" t="s">
        <v>18</v>
      </c>
      <c r="B30" s="249">
        <v>2020</v>
      </c>
      <c r="C30" s="249" t="s">
        <v>277</v>
      </c>
      <c r="D30" s="249" t="s">
        <v>312</v>
      </c>
      <c r="E30" s="249" t="s">
        <v>313</v>
      </c>
      <c r="F30" s="249" t="s">
        <v>314</v>
      </c>
      <c r="G30" s="250" t="s">
        <v>736</v>
      </c>
      <c r="H30" s="251" t="s">
        <v>315</v>
      </c>
      <c r="I30" s="249" t="e">
        <f ca="1">extraer_anchor([1]!Tabla16[[#This Row],[TIPO DE DOCUMENTO]])</f>
        <v>#NAME?</v>
      </c>
      <c r="J30" s="249" t="e">
        <f ca="1">extraer_hipervinculo([1]!Tabla16[[#This Row],[TIPO DE DOCUMENTO]])</f>
        <v>#NAME?</v>
      </c>
      <c r="K30" s="163" t="e">
        <f ca="1">HYPERLINK([1]!Tabla16[[#This Row],[Columna1]])</f>
        <v>#NAME?</v>
      </c>
    </row>
    <row r="31" spans="1:11" ht="15">
      <c r="A31" s="249" t="s">
        <v>18</v>
      </c>
      <c r="B31" s="249">
        <v>2020</v>
      </c>
      <c r="C31" s="249" t="s">
        <v>277</v>
      </c>
      <c r="D31" s="249" t="s">
        <v>316</v>
      </c>
      <c r="E31" s="249" t="s">
        <v>317</v>
      </c>
      <c r="F31" s="249" t="s">
        <v>318</v>
      </c>
      <c r="G31" s="250" t="s">
        <v>668</v>
      </c>
      <c r="H31" s="251" t="s">
        <v>319</v>
      </c>
      <c r="I31" s="249" t="e">
        <f ca="1">extraer_anchor([1]!Tabla16[[#This Row],[TIPO DE DOCUMENTO]])</f>
        <v>#NAME?</v>
      </c>
      <c r="J31" s="249" t="e">
        <f ca="1">extraer_hipervinculo([1]!Tabla16[[#This Row],[TIPO DE DOCUMENTO]])</f>
        <v>#NAME?</v>
      </c>
      <c r="K31" s="163" t="e">
        <f ca="1">HYPERLINK([1]!Tabla16[[#This Row],[Columna1]])</f>
        <v>#NAME?</v>
      </c>
    </row>
    <row r="32" spans="1:11" ht="15">
      <c r="A32" s="249" t="s">
        <v>18</v>
      </c>
      <c r="B32" s="249">
        <v>2020</v>
      </c>
      <c r="C32" s="249" t="s">
        <v>277</v>
      </c>
      <c r="D32" s="249" t="s">
        <v>33</v>
      </c>
      <c r="E32" s="249" t="s">
        <v>109</v>
      </c>
      <c r="F32" s="249" t="s">
        <v>110</v>
      </c>
      <c r="G32" s="250" t="s">
        <v>736</v>
      </c>
      <c r="H32" s="251" t="s">
        <v>209</v>
      </c>
      <c r="I32" s="249" t="e">
        <f ca="1">extraer_anchor([1]!Tabla16[[#This Row],[TIPO DE DOCUMENTO]])</f>
        <v>#NAME?</v>
      </c>
      <c r="J32" s="249" t="e">
        <f ca="1">extraer_hipervinculo([1]!Tabla16[[#This Row],[TIPO DE DOCUMENTO]])</f>
        <v>#NAME?</v>
      </c>
      <c r="K32" s="163" t="e">
        <f ca="1">HYPERLINK([1]!Tabla16[[#This Row],[Columna1]])</f>
        <v>#NAME?</v>
      </c>
    </row>
    <row r="33" spans="1:11" ht="15">
      <c r="A33" s="249" t="s">
        <v>18</v>
      </c>
      <c r="B33" s="249">
        <v>2020</v>
      </c>
      <c r="C33" s="249" t="s">
        <v>277</v>
      </c>
      <c r="D33" s="249" t="s">
        <v>33</v>
      </c>
      <c r="E33" s="249" t="s">
        <v>111</v>
      </c>
      <c r="F33" s="249" t="s">
        <v>112</v>
      </c>
      <c r="G33" s="250" t="s">
        <v>736</v>
      </c>
      <c r="H33" s="251" t="s">
        <v>210</v>
      </c>
      <c r="I33" s="249" t="e">
        <f ca="1">extraer_anchor([1]!Tabla16[[#This Row],[TIPO DE DOCUMENTO]])</f>
        <v>#NAME?</v>
      </c>
      <c r="J33" s="249" t="e">
        <f ca="1">extraer_hipervinculo([1]!Tabla16[[#This Row],[TIPO DE DOCUMENTO]])</f>
        <v>#NAME?</v>
      </c>
      <c r="K33" s="163" t="e">
        <f ca="1">HYPERLINK([1]!Tabla16[[#This Row],[Columna1]])</f>
        <v>#NAME?</v>
      </c>
    </row>
    <row r="34" spans="1:11" ht="15">
      <c r="A34" s="249" t="s">
        <v>18</v>
      </c>
      <c r="B34" s="249">
        <v>2020</v>
      </c>
      <c r="C34" s="249" t="s">
        <v>277</v>
      </c>
      <c r="D34" s="249" t="s">
        <v>33</v>
      </c>
      <c r="E34" s="249" t="s">
        <v>109</v>
      </c>
      <c r="F34" s="249" t="s">
        <v>116</v>
      </c>
      <c r="G34" s="250" t="s">
        <v>736</v>
      </c>
      <c r="H34" s="251" t="s">
        <v>213</v>
      </c>
      <c r="I34" s="249" t="e">
        <f ca="1">extraer_anchor([1]!Tabla16[[#This Row],[TIPO DE DOCUMENTO]])</f>
        <v>#NAME?</v>
      </c>
      <c r="J34" s="249" t="e">
        <f ca="1">extraer_hipervinculo([1]!Tabla16[[#This Row],[TIPO DE DOCUMENTO]])</f>
        <v>#NAME?</v>
      </c>
      <c r="K34" s="163" t="e">
        <f ca="1">HYPERLINK([1]!Tabla16[[#This Row],[Columna1]])</f>
        <v>#NAME?</v>
      </c>
    </row>
    <row r="35" spans="1:11" ht="15">
      <c r="A35" s="249" t="s">
        <v>18</v>
      </c>
      <c r="B35" s="249">
        <v>2020</v>
      </c>
      <c r="C35" s="249" t="s">
        <v>277</v>
      </c>
      <c r="D35" s="249" t="s">
        <v>540</v>
      </c>
      <c r="E35" s="249" t="s">
        <v>111</v>
      </c>
      <c r="F35" s="249" t="s">
        <v>320</v>
      </c>
      <c r="G35" s="250" t="s">
        <v>742</v>
      </c>
      <c r="H35" s="251" t="s">
        <v>321</v>
      </c>
      <c r="I35" s="249" t="e">
        <f ca="1">extraer_anchor([1]!Tabla16[[#This Row],[TIPO DE DOCUMENTO]])</f>
        <v>#NAME?</v>
      </c>
      <c r="J35" s="249" t="e">
        <f ca="1">extraer_hipervinculo([1]!Tabla16[[#This Row],[TIPO DE DOCUMENTO]])</f>
        <v>#NAME?</v>
      </c>
      <c r="K35" s="163" t="e">
        <f ca="1">HYPERLINK([1]!Tabla16[[#This Row],[Columna1]])</f>
        <v>#NAME?</v>
      </c>
    </row>
    <row r="36" spans="1:11" ht="15">
      <c r="A36" s="249" t="s">
        <v>18</v>
      </c>
      <c r="B36" s="249">
        <v>2020</v>
      </c>
      <c r="C36" s="249" t="s">
        <v>277</v>
      </c>
      <c r="D36" s="249" t="s">
        <v>33</v>
      </c>
      <c r="E36" s="249" t="s">
        <v>111</v>
      </c>
      <c r="F36" s="249" t="s">
        <v>113</v>
      </c>
      <c r="G36" s="250" t="s">
        <v>736</v>
      </c>
      <c r="H36" s="251" t="s">
        <v>211</v>
      </c>
      <c r="I36" s="249" t="e">
        <f ca="1">extraer_anchor([1]!Tabla16[[#This Row],[TIPO DE DOCUMENTO]])</f>
        <v>#NAME?</v>
      </c>
      <c r="J36" s="249" t="e">
        <f ca="1">extraer_hipervinculo([1]!Tabla16[[#This Row],[TIPO DE DOCUMENTO]])</f>
        <v>#NAME?</v>
      </c>
      <c r="K36" s="163" t="e">
        <f ca="1">HYPERLINK([1]!Tabla16[[#This Row],[Columna1]])</f>
        <v>#NAME?</v>
      </c>
    </row>
    <row r="37" spans="1:11" ht="15">
      <c r="A37" s="249" t="s">
        <v>18</v>
      </c>
      <c r="B37" s="249">
        <v>2020</v>
      </c>
      <c r="C37" s="249" t="s">
        <v>277</v>
      </c>
      <c r="D37" s="249" t="s">
        <v>33</v>
      </c>
      <c r="E37" s="249" t="s">
        <v>111</v>
      </c>
      <c r="F37" s="249" t="s">
        <v>117</v>
      </c>
      <c r="G37" s="250" t="s">
        <v>736</v>
      </c>
      <c r="H37" s="251" t="s">
        <v>214</v>
      </c>
      <c r="I37" s="249" t="e">
        <f ca="1">extraer_anchor([1]!Tabla16[[#This Row],[TIPO DE DOCUMENTO]])</f>
        <v>#NAME?</v>
      </c>
      <c r="J37" s="249" t="e">
        <f ca="1">extraer_hipervinculo([1]!Tabla16[[#This Row],[TIPO DE DOCUMENTO]])</f>
        <v>#NAME?</v>
      </c>
      <c r="K37" s="163" t="e">
        <f ca="1">HYPERLINK([1]!Tabla16[[#This Row],[Columna1]])</f>
        <v>#NAME?</v>
      </c>
    </row>
    <row r="38" spans="1:11" ht="15">
      <c r="A38" s="249" t="s">
        <v>18</v>
      </c>
      <c r="B38" s="249">
        <v>2020</v>
      </c>
      <c r="C38" s="249" t="s">
        <v>277</v>
      </c>
      <c r="D38" s="249" t="s">
        <v>33</v>
      </c>
      <c r="E38" s="249" t="s">
        <v>109</v>
      </c>
      <c r="F38" s="249" t="s">
        <v>114</v>
      </c>
      <c r="G38" s="250" t="s">
        <v>736</v>
      </c>
      <c r="H38" s="253" t="s">
        <v>212</v>
      </c>
      <c r="I38" s="249" t="e">
        <f ca="1">extraer_anchor([1]!Tabla16[[#This Row],[TIPO DE DOCUMENTO]])</f>
        <v>#NAME?</v>
      </c>
      <c r="J38" s="249" t="e">
        <f ca="1">extraer_hipervinculo([1]!Tabla16[[#This Row],[TIPO DE DOCUMENTO]])</f>
        <v>#NAME?</v>
      </c>
      <c r="K38" s="163" t="e">
        <f ca="1">HYPERLINK([1]!Tabla16[[#This Row],[Columna1]])</f>
        <v>#NAME?</v>
      </c>
    </row>
    <row r="39" spans="1:11" ht="15">
      <c r="A39" s="249" t="s">
        <v>18</v>
      </c>
      <c r="B39" s="249">
        <v>2020</v>
      </c>
      <c r="C39" s="249" t="s">
        <v>277</v>
      </c>
      <c r="D39" s="249" t="s">
        <v>33</v>
      </c>
      <c r="E39" s="249" t="s">
        <v>118</v>
      </c>
      <c r="F39" s="249" t="s">
        <v>119</v>
      </c>
      <c r="G39" s="250" t="s">
        <v>736</v>
      </c>
      <c r="H39" s="253" t="s">
        <v>215</v>
      </c>
      <c r="I39" s="249" t="e">
        <f ca="1">extraer_anchor([1]!Tabla16[[#This Row],[TIPO DE DOCUMENTO]])</f>
        <v>#NAME?</v>
      </c>
      <c r="J39" s="249" t="e">
        <f ca="1">extraer_hipervinculo([1]!Tabla16[[#This Row],[TIPO DE DOCUMENTO]])</f>
        <v>#NAME?</v>
      </c>
      <c r="K39" s="163" t="e">
        <f ca="1">HYPERLINK([1]!Tabla16[[#This Row],[Columna1]])</f>
        <v>#NAME?</v>
      </c>
    </row>
    <row r="40" spans="1:11" ht="15">
      <c r="A40" s="249" t="s">
        <v>18</v>
      </c>
      <c r="B40" s="249">
        <v>2020</v>
      </c>
      <c r="C40" s="249" t="s">
        <v>277</v>
      </c>
      <c r="D40" s="249" t="s">
        <v>33</v>
      </c>
      <c r="E40" s="249" t="s">
        <v>118</v>
      </c>
      <c r="F40" s="249" t="s">
        <v>120</v>
      </c>
      <c r="G40" s="250" t="s">
        <v>736</v>
      </c>
      <c r="H40" s="253" t="s">
        <v>216</v>
      </c>
      <c r="I40" s="249" t="e">
        <f ca="1">extraer_anchor([1]!Tabla16[[#This Row],[TIPO DE DOCUMENTO]])</f>
        <v>#NAME?</v>
      </c>
      <c r="J40" s="249" t="e">
        <f ca="1">extraer_hipervinculo([1]!Tabla16[[#This Row],[TIPO DE DOCUMENTO]])</f>
        <v>#NAME?</v>
      </c>
      <c r="K40" s="163" t="e">
        <f ca="1">HYPERLINK([1]!Tabla16[[#This Row],[Columna1]])</f>
        <v>#NAME?</v>
      </c>
    </row>
    <row r="41" spans="1:11" ht="15">
      <c r="A41" s="249" t="s">
        <v>18</v>
      </c>
      <c r="B41" s="249">
        <v>2020</v>
      </c>
      <c r="C41" s="249" t="s">
        <v>277</v>
      </c>
      <c r="D41" s="249" t="s">
        <v>48</v>
      </c>
      <c r="E41" s="249" t="s">
        <v>105</v>
      </c>
      <c r="F41" s="249" t="s">
        <v>106</v>
      </c>
      <c r="G41" s="250" t="s">
        <v>736</v>
      </c>
      <c r="H41" s="253" t="s">
        <v>207</v>
      </c>
      <c r="I41" s="249" t="e">
        <f ca="1">extraer_anchor([1]!Tabla16[[#This Row],[TIPO DE DOCUMENTO]])</f>
        <v>#NAME?</v>
      </c>
      <c r="J41" s="249" t="e">
        <f ca="1">extraer_hipervinculo([1]!Tabla16[[#This Row],[TIPO DE DOCUMENTO]])</f>
        <v>#NAME?</v>
      </c>
      <c r="K41" s="163" t="e">
        <f ca="1">HYPERLINK([1]!Tabla16[[#This Row],[Columna1]])</f>
        <v>#NAME?</v>
      </c>
    </row>
    <row r="42" spans="1:11" ht="15">
      <c r="A42" s="249" t="s">
        <v>7</v>
      </c>
      <c r="B42" s="249">
        <v>2020</v>
      </c>
      <c r="C42" s="249" t="s">
        <v>277</v>
      </c>
      <c r="D42" s="249" t="s">
        <v>48</v>
      </c>
      <c r="E42" s="249" t="s">
        <v>322</v>
      </c>
      <c r="F42" s="249" t="s">
        <v>323</v>
      </c>
      <c r="G42" s="250" t="s">
        <v>736</v>
      </c>
      <c r="H42" s="253" t="s">
        <v>324</v>
      </c>
      <c r="I42" s="249" t="e">
        <f ca="1">extraer_anchor([1]!Tabla16[[#This Row],[TIPO DE DOCUMENTO]])</f>
        <v>#NAME?</v>
      </c>
      <c r="J42" s="249" t="e">
        <f ca="1">extraer_hipervinculo([1]!Tabla16[[#This Row],[TIPO DE DOCUMENTO]])</f>
        <v>#NAME?</v>
      </c>
      <c r="K42" s="163" t="e">
        <f ca="1">HYPERLINK([1]!Tabla16[[#This Row],[Columna1]])</f>
        <v>#NAME?</v>
      </c>
    </row>
    <row r="43" spans="1:11" ht="15">
      <c r="A43" s="249" t="s">
        <v>18</v>
      </c>
      <c r="B43" s="249">
        <v>2020</v>
      </c>
      <c r="C43" s="249" t="s">
        <v>277</v>
      </c>
      <c r="D43" s="249" t="s">
        <v>325</v>
      </c>
      <c r="E43" s="249" t="s">
        <v>326</v>
      </c>
      <c r="F43" s="249" t="s">
        <v>327</v>
      </c>
      <c r="G43" s="250" t="s">
        <v>735</v>
      </c>
      <c r="H43" s="253" t="s">
        <v>328</v>
      </c>
      <c r="I43" s="249" t="e">
        <f ca="1">extraer_anchor([1]!Tabla16[[#This Row],[TIPO DE DOCUMENTO]])</f>
        <v>#NAME?</v>
      </c>
      <c r="J43" s="249" t="e">
        <f ca="1">extraer_hipervinculo([1]!Tabla16[[#This Row],[TIPO DE DOCUMENTO]])</f>
        <v>#NAME?</v>
      </c>
      <c r="K43" s="163" t="e">
        <f ca="1">HYPERLINK([1]!Tabla16[[#This Row],[Columna1]])</f>
        <v>#NAME?</v>
      </c>
    </row>
    <row r="44" spans="1:11" ht="15">
      <c r="A44" s="249" t="s">
        <v>18</v>
      </c>
      <c r="B44" s="249">
        <v>2020</v>
      </c>
      <c r="C44" s="249" t="s">
        <v>277</v>
      </c>
      <c r="D44" s="249" t="s">
        <v>329</v>
      </c>
      <c r="E44" s="249" t="s">
        <v>330</v>
      </c>
      <c r="F44" s="249" t="s">
        <v>331</v>
      </c>
      <c r="G44" s="250" t="s">
        <v>736</v>
      </c>
      <c r="H44" s="253" t="s">
        <v>332</v>
      </c>
      <c r="I44" s="249" t="e">
        <f ca="1">extraer_anchor([1]!Tabla16[[#This Row],[TIPO DE DOCUMENTO]])</f>
        <v>#NAME?</v>
      </c>
      <c r="J44" s="249" t="e">
        <f ca="1">extraer_hipervinculo([1]!Tabla16[[#This Row],[TIPO DE DOCUMENTO]])</f>
        <v>#NAME?</v>
      </c>
      <c r="K44" s="163" t="e">
        <f ca="1">HYPERLINK([1]!Tabla16[[#This Row],[Columna1]])</f>
        <v>#NAME?</v>
      </c>
    </row>
    <row r="45" spans="1:11" ht="15">
      <c r="A45" s="249" t="s">
        <v>18</v>
      </c>
      <c r="B45" s="249">
        <v>2020</v>
      </c>
      <c r="C45" s="249" t="s">
        <v>277</v>
      </c>
      <c r="D45" s="249" t="s">
        <v>333</v>
      </c>
      <c r="E45" s="249" t="s">
        <v>334</v>
      </c>
      <c r="F45" s="249" t="s">
        <v>335</v>
      </c>
      <c r="G45" s="250" t="s">
        <v>736</v>
      </c>
      <c r="H45" s="253" t="s">
        <v>336</v>
      </c>
      <c r="I45" s="249" t="e">
        <f ca="1">extraer_anchor([1]!Tabla16[[#This Row],[TIPO DE DOCUMENTO]])</f>
        <v>#NAME?</v>
      </c>
      <c r="J45" s="249" t="e">
        <f ca="1">extraer_hipervinculo([1]!Tabla16[[#This Row],[TIPO DE DOCUMENTO]])</f>
        <v>#NAME?</v>
      </c>
      <c r="K45" s="163" t="e">
        <f ca="1">HYPERLINK([1]!Tabla16[[#This Row],[Columna1]])</f>
        <v>#NAME?</v>
      </c>
    </row>
    <row r="46" spans="1:11" ht="15">
      <c r="A46" s="249" t="s">
        <v>18</v>
      </c>
      <c r="B46" s="249">
        <v>2020</v>
      </c>
      <c r="C46" s="249" t="s">
        <v>277</v>
      </c>
      <c r="D46" s="249" t="s">
        <v>48</v>
      </c>
      <c r="E46" s="249" t="s">
        <v>107</v>
      </c>
      <c r="F46" s="249" t="s">
        <v>108</v>
      </c>
      <c r="G46" s="250" t="s">
        <v>673</v>
      </c>
      <c r="H46" s="253" t="s">
        <v>208</v>
      </c>
      <c r="I46" s="249" t="e">
        <f ca="1">extraer_anchor([1]!Tabla16[[#This Row],[TIPO DE DOCUMENTO]])</f>
        <v>#NAME?</v>
      </c>
      <c r="J46" s="249" t="e">
        <f ca="1">extraer_hipervinculo([1]!Tabla16[[#This Row],[TIPO DE DOCUMENTO]])</f>
        <v>#NAME?</v>
      </c>
      <c r="K46" s="163" t="e">
        <f ca="1">HYPERLINK([1]!Tabla16[[#This Row],[Columna1]])</f>
        <v>#NAME?</v>
      </c>
    </row>
    <row r="47" spans="1:11" ht="15">
      <c r="A47" s="249" t="s">
        <v>7</v>
      </c>
      <c r="B47" s="249">
        <v>2020</v>
      </c>
      <c r="C47" s="249" t="s">
        <v>19</v>
      </c>
      <c r="D47" s="249" t="s">
        <v>337</v>
      </c>
      <c r="E47" s="249" t="s">
        <v>25</v>
      </c>
      <c r="F47" s="249" t="s">
        <v>26</v>
      </c>
      <c r="G47" s="252" t="s">
        <v>741</v>
      </c>
      <c r="H47" s="253" t="s">
        <v>180</v>
      </c>
      <c r="I47" s="249" t="e">
        <f ca="1">extraer_anchor([1]!Tabla16[[#This Row],[TIPO DE DOCUMENTO]])</f>
        <v>#NAME?</v>
      </c>
      <c r="J47" s="249" t="e">
        <f ca="1">extraer_hipervinculo([1]!Tabla16[[#This Row],[TIPO DE DOCUMENTO]])</f>
        <v>#NAME?</v>
      </c>
      <c r="K47" s="163" t="e">
        <f ca="1">HYPERLINK([1]!Tabla16[[#This Row],[Columna1]])</f>
        <v>#NAME?</v>
      </c>
    </row>
    <row r="48" spans="1:11" ht="15">
      <c r="A48" s="249" t="s">
        <v>7</v>
      </c>
      <c r="B48" s="249">
        <v>2020</v>
      </c>
      <c r="C48" s="249" t="s">
        <v>338</v>
      </c>
      <c r="D48" s="249" t="s">
        <v>578</v>
      </c>
      <c r="E48" s="249" t="s">
        <v>579</v>
      </c>
      <c r="F48" s="249" t="s">
        <v>580</v>
      </c>
      <c r="G48" s="252" t="s">
        <v>668</v>
      </c>
      <c r="H48" s="253" t="s">
        <v>689</v>
      </c>
      <c r="I48" s="249" t="e">
        <f ca="1">extraer_anchor([1]!Tabla16[[#This Row],[TIPO DE DOCUMENTO]])</f>
        <v>#NAME?</v>
      </c>
      <c r="J48" s="249" t="e">
        <f ca="1">extraer_hipervinculo([1]!Tabla16[[#This Row],[TIPO DE DOCUMENTO]])</f>
        <v>#NAME?</v>
      </c>
      <c r="K48" s="163" t="e">
        <f ca="1">HYPERLINK([1]!Tabla16[[#This Row],[Columna1]])</f>
        <v>#NAME?</v>
      </c>
    </row>
    <row r="49" spans="1:11" ht="15">
      <c r="A49" s="249" t="s">
        <v>18</v>
      </c>
      <c r="B49" s="249">
        <v>2020</v>
      </c>
      <c r="C49" s="249" t="s">
        <v>338</v>
      </c>
      <c r="D49" s="249" t="s">
        <v>32</v>
      </c>
      <c r="E49" s="249" t="s">
        <v>78</v>
      </c>
      <c r="F49" s="249" t="s">
        <v>79</v>
      </c>
      <c r="G49" s="252" t="s">
        <v>735</v>
      </c>
      <c r="H49" s="253" t="s">
        <v>193</v>
      </c>
      <c r="I49" s="249" t="e">
        <f ca="1">extraer_anchor([1]!Tabla16[[#This Row],[TIPO DE DOCUMENTO]])</f>
        <v>#NAME?</v>
      </c>
      <c r="J49" s="249" t="e">
        <f ca="1">extraer_hipervinculo([1]!Tabla16[[#This Row],[TIPO DE DOCUMENTO]])</f>
        <v>#NAME?</v>
      </c>
      <c r="K49" s="163" t="e">
        <f ca="1">HYPERLINK([1]!Tabla16[[#This Row],[Columna1]])</f>
        <v>#NAME?</v>
      </c>
    </row>
    <row r="50" spans="1:11" ht="15">
      <c r="A50" s="249" t="s">
        <v>18</v>
      </c>
      <c r="B50" s="249">
        <v>2020</v>
      </c>
      <c r="C50" s="249" t="s">
        <v>338</v>
      </c>
      <c r="D50" s="249" t="s">
        <v>339</v>
      </c>
      <c r="E50" s="249" t="s">
        <v>340</v>
      </c>
      <c r="F50" s="249" t="s">
        <v>341</v>
      </c>
      <c r="G50" s="252" t="s">
        <v>735</v>
      </c>
      <c r="H50" s="253" t="s">
        <v>342</v>
      </c>
      <c r="I50" s="249" t="e">
        <f ca="1">extraer_anchor([1]!Tabla16[[#This Row],[TIPO DE DOCUMENTO]])</f>
        <v>#NAME?</v>
      </c>
      <c r="J50" s="249" t="e">
        <f ca="1">extraer_hipervinculo([1]!Tabla16[[#This Row],[TIPO DE DOCUMENTO]])</f>
        <v>#NAME?</v>
      </c>
      <c r="K50" s="163" t="e">
        <f ca="1">HYPERLINK([1]!Tabla16[[#This Row],[Columna1]])</f>
        <v>#NAME?</v>
      </c>
    </row>
    <row r="51" spans="1:11" ht="15">
      <c r="A51" s="249" t="s">
        <v>29</v>
      </c>
      <c r="B51" s="249">
        <v>2020</v>
      </c>
      <c r="C51" s="249" t="s">
        <v>338</v>
      </c>
      <c r="D51" s="249" t="s">
        <v>32</v>
      </c>
      <c r="E51" s="249" t="s">
        <v>70</v>
      </c>
      <c r="F51" s="249" t="s">
        <v>71</v>
      </c>
      <c r="G51" s="252" t="s">
        <v>737</v>
      </c>
      <c r="H51" s="253" t="s">
        <v>190</v>
      </c>
      <c r="I51" s="249" t="e">
        <f ca="1">extraer_anchor([1]!Tabla16[[#This Row],[TIPO DE DOCUMENTO]])</f>
        <v>#NAME?</v>
      </c>
      <c r="J51" s="249" t="e">
        <f ca="1">extraer_hipervinculo([1]!Tabla16[[#This Row],[TIPO DE DOCUMENTO]])</f>
        <v>#NAME?</v>
      </c>
      <c r="K51" s="163" t="e">
        <f ca="1">HYPERLINK([1]!Tabla16[[#This Row],[Columna1]])</f>
        <v>#NAME?</v>
      </c>
    </row>
    <row r="52" spans="1:11" ht="15">
      <c r="A52" s="249" t="s">
        <v>18</v>
      </c>
      <c r="B52" s="249">
        <v>2020</v>
      </c>
      <c r="C52" s="249" t="s">
        <v>338</v>
      </c>
      <c r="D52" s="249" t="s">
        <v>541</v>
      </c>
      <c r="E52" s="249" t="s">
        <v>343</v>
      </c>
      <c r="F52" s="249" t="s">
        <v>344</v>
      </c>
      <c r="G52" s="252" t="s">
        <v>741</v>
      </c>
      <c r="H52" s="253" t="s">
        <v>345</v>
      </c>
      <c r="I52" s="249" t="e">
        <f ca="1">extraer_anchor([1]!Tabla16[[#This Row],[TIPO DE DOCUMENTO]])</f>
        <v>#NAME?</v>
      </c>
      <c r="J52" s="249" t="e">
        <f ca="1">extraer_hipervinculo([1]!Tabla16[[#This Row],[TIPO DE DOCUMENTO]])</f>
        <v>#NAME?</v>
      </c>
      <c r="K52" s="163" t="e">
        <f ca="1">HYPERLINK([1]!Tabla16[[#This Row],[Columna1]])</f>
        <v>#NAME?</v>
      </c>
    </row>
    <row r="53" spans="1:11" ht="15">
      <c r="A53" s="249" t="s">
        <v>18</v>
      </c>
      <c r="B53" s="249">
        <v>2020</v>
      </c>
      <c r="C53" s="249" t="s">
        <v>338</v>
      </c>
      <c r="D53" s="249" t="s">
        <v>238</v>
      </c>
      <c r="E53" s="249" t="s">
        <v>81</v>
      </c>
      <c r="F53" s="249" t="s">
        <v>82</v>
      </c>
      <c r="G53" s="252" t="s">
        <v>736</v>
      </c>
      <c r="H53" s="253" t="s">
        <v>194</v>
      </c>
      <c r="I53" s="249" t="e">
        <f ca="1">extraer_anchor([1]!Tabla16[[#This Row],[TIPO DE DOCUMENTO]])</f>
        <v>#NAME?</v>
      </c>
      <c r="J53" s="249" t="e">
        <f ca="1">extraer_hipervinculo([1]!Tabla16[[#This Row],[TIPO DE DOCUMENTO]])</f>
        <v>#NAME?</v>
      </c>
      <c r="K53" s="163" t="e">
        <f ca="1">HYPERLINK([1]!Tabla16[[#This Row],[Columna1]])</f>
        <v>#NAME?</v>
      </c>
    </row>
    <row r="54" spans="1:11" ht="15">
      <c r="A54" s="249" t="s">
        <v>18</v>
      </c>
      <c r="B54" s="249">
        <v>2020</v>
      </c>
      <c r="C54" s="249" t="s">
        <v>338</v>
      </c>
      <c r="D54" s="249" t="s">
        <v>542</v>
      </c>
      <c r="E54" s="249" t="s">
        <v>346</v>
      </c>
      <c r="F54" s="249" t="s">
        <v>347</v>
      </c>
      <c r="G54" s="252" t="s">
        <v>742</v>
      </c>
      <c r="H54" s="253" t="s">
        <v>348</v>
      </c>
      <c r="I54" s="249" t="e">
        <f ca="1">extraer_anchor([1]!Tabla16[[#This Row],[TIPO DE DOCUMENTO]])</f>
        <v>#NAME?</v>
      </c>
      <c r="J54" s="249" t="e">
        <f ca="1">extraer_hipervinculo([1]!Tabla16[[#This Row],[TIPO DE DOCUMENTO]])</f>
        <v>#NAME?</v>
      </c>
      <c r="K54" s="163" t="e">
        <f ca="1">HYPERLINK([1]!Tabla16[[#This Row],[Columna1]])</f>
        <v>#NAME?</v>
      </c>
    </row>
    <row r="55" spans="1:11" ht="15">
      <c r="A55" s="249" t="s">
        <v>18</v>
      </c>
      <c r="B55" s="249">
        <v>2020</v>
      </c>
      <c r="C55" s="249" t="s">
        <v>338</v>
      </c>
      <c r="D55" s="249" t="s">
        <v>542</v>
      </c>
      <c r="E55" s="249" t="s">
        <v>346</v>
      </c>
      <c r="F55" s="249" t="s">
        <v>349</v>
      </c>
      <c r="G55" s="252" t="s">
        <v>735</v>
      </c>
      <c r="H55" s="253" t="s">
        <v>350</v>
      </c>
      <c r="I55" s="249" t="e">
        <f ca="1">extraer_anchor([1]!Tabla16[[#This Row],[TIPO DE DOCUMENTO]])</f>
        <v>#NAME?</v>
      </c>
      <c r="J55" s="249" t="e">
        <f ca="1">extraer_hipervinculo([1]!Tabla16[[#This Row],[TIPO DE DOCUMENTO]])</f>
        <v>#NAME?</v>
      </c>
      <c r="K55" s="163" t="e">
        <f ca="1">HYPERLINK([1]!Tabla16[[#This Row],[Columna1]])</f>
        <v>#NAME?</v>
      </c>
    </row>
    <row r="56" spans="1:11" ht="15">
      <c r="A56" s="249" t="s">
        <v>7</v>
      </c>
      <c r="B56" s="249">
        <v>2020</v>
      </c>
      <c r="C56" s="249" t="s">
        <v>338</v>
      </c>
      <c r="D56" s="249" t="s">
        <v>198</v>
      </c>
      <c r="E56" s="249" t="s">
        <v>85</v>
      </c>
      <c r="F56" s="249" t="s">
        <v>86</v>
      </c>
      <c r="G56" s="252" t="s">
        <v>735</v>
      </c>
      <c r="H56" s="253" t="s">
        <v>199</v>
      </c>
      <c r="I56" s="249" t="e">
        <f ca="1">extraer_anchor([1]!Tabla16[[#This Row],[TIPO DE DOCUMENTO]])</f>
        <v>#NAME?</v>
      </c>
      <c r="J56" s="249" t="e">
        <f ca="1">extraer_hipervinculo([1]!Tabla16[[#This Row],[TIPO DE DOCUMENTO]])</f>
        <v>#NAME?</v>
      </c>
      <c r="K56" s="163" t="e">
        <f ca="1">HYPERLINK([1]!Tabla16[[#This Row],[Columna1]])</f>
        <v>#NAME?</v>
      </c>
    </row>
    <row r="57" spans="1:11" ht="15">
      <c r="A57" s="249" t="s">
        <v>29</v>
      </c>
      <c r="B57" s="249">
        <v>2020</v>
      </c>
      <c r="C57" s="249" t="s">
        <v>338</v>
      </c>
      <c r="D57" s="249" t="s">
        <v>351</v>
      </c>
      <c r="E57" s="249" t="s">
        <v>352</v>
      </c>
      <c r="F57" s="249" t="s">
        <v>353</v>
      </c>
      <c r="G57" s="252" t="s">
        <v>737</v>
      </c>
      <c r="H57" s="253" t="s">
        <v>354</v>
      </c>
      <c r="I57" s="249" t="e">
        <f ca="1">extraer_anchor([1]!Tabla16[[#This Row],[TIPO DE DOCUMENTO]])</f>
        <v>#NAME?</v>
      </c>
      <c r="J57" s="249" t="e">
        <f ca="1">extraer_hipervinculo([1]!Tabla16[[#This Row],[TIPO DE DOCUMENTO]])</f>
        <v>#NAME?</v>
      </c>
      <c r="K57" s="163" t="e">
        <f ca="1">HYPERLINK([1]!Tabla16[[#This Row],[Columna1]])</f>
        <v>#NAME?</v>
      </c>
    </row>
    <row r="58" spans="1:11" ht="15">
      <c r="A58" s="249" t="s">
        <v>29</v>
      </c>
      <c r="B58" s="249">
        <v>2014</v>
      </c>
      <c r="C58" s="249" t="s">
        <v>338</v>
      </c>
      <c r="D58" s="249" t="s">
        <v>33</v>
      </c>
      <c r="E58" s="249" t="s">
        <v>74</v>
      </c>
      <c r="F58" s="249" t="s">
        <v>75</v>
      </c>
      <c r="G58" s="252" t="s">
        <v>737</v>
      </c>
      <c r="H58" s="253" t="s">
        <v>191</v>
      </c>
      <c r="I58" s="249" t="e">
        <f ca="1">extraer_anchor([1]!Tabla16[[#This Row],[TIPO DE DOCUMENTO]])</f>
        <v>#NAME?</v>
      </c>
      <c r="J58" s="249" t="e">
        <f ca="1">extraer_hipervinculo([1]!Tabla16[[#This Row],[TIPO DE DOCUMENTO]])</f>
        <v>#NAME?</v>
      </c>
      <c r="K58" s="163" t="e">
        <f ca="1">HYPERLINK([1]!Tabla16[[#This Row],[Columna1]])</f>
        <v>#NAME?</v>
      </c>
    </row>
    <row r="59" spans="1:11" ht="15">
      <c r="A59" s="249" t="s">
        <v>29</v>
      </c>
      <c r="B59" s="249">
        <v>2009</v>
      </c>
      <c r="C59" s="249" t="s">
        <v>338</v>
      </c>
      <c r="D59" s="249" t="s">
        <v>238</v>
      </c>
      <c r="E59" s="249" t="s">
        <v>83</v>
      </c>
      <c r="F59" s="249" t="s">
        <v>84</v>
      </c>
      <c r="G59" s="252" t="s">
        <v>737</v>
      </c>
      <c r="H59" s="253" t="s">
        <v>195</v>
      </c>
      <c r="I59" s="249" t="e">
        <f ca="1">extraer_anchor([1]!Tabla16[[#This Row],[TIPO DE DOCUMENTO]])</f>
        <v>#NAME?</v>
      </c>
      <c r="J59" s="249" t="e">
        <f ca="1">extraer_hipervinculo([1]!Tabla16[[#This Row],[TIPO DE DOCUMENTO]])</f>
        <v>#NAME?</v>
      </c>
      <c r="K59" s="163" t="e">
        <f ca="1">HYPERLINK([1]!Tabla16[[#This Row],[Columna1]])</f>
        <v>#NAME?</v>
      </c>
    </row>
    <row r="60" spans="1:11" ht="15">
      <c r="A60" s="249" t="s">
        <v>29</v>
      </c>
      <c r="B60" s="249">
        <v>2005</v>
      </c>
      <c r="C60" s="249" t="s">
        <v>338</v>
      </c>
      <c r="D60" s="249" t="s">
        <v>238</v>
      </c>
      <c r="E60" s="249" t="s">
        <v>76</v>
      </c>
      <c r="F60" s="249" t="s">
        <v>77</v>
      </c>
      <c r="G60" s="252" t="s">
        <v>737</v>
      </c>
      <c r="H60" s="253" t="s">
        <v>192</v>
      </c>
      <c r="I60" s="249" t="e">
        <f ca="1">extraer_anchor([1]!Tabla16[[#This Row],[TIPO DE DOCUMENTO]])</f>
        <v>#NAME?</v>
      </c>
      <c r="J60" s="249" t="e">
        <f ca="1">extraer_hipervinculo([1]!Tabla16[[#This Row],[TIPO DE DOCUMENTO]])</f>
        <v>#NAME?</v>
      </c>
      <c r="K60" s="163" t="e">
        <f ca="1">HYPERLINK([1]!Tabla16[[#This Row],[Columna1]])</f>
        <v>#NAME?</v>
      </c>
    </row>
    <row r="61" spans="1:11" ht="15">
      <c r="A61" s="249" t="s">
        <v>29</v>
      </c>
      <c r="B61" s="249">
        <v>2020</v>
      </c>
      <c r="C61" s="249" t="s">
        <v>23</v>
      </c>
      <c r="D61" s="249" t="s">
        <v>581</v>
      </c>
      <c r="E61" s="249" t="s">
        <v>582</v>
      </c>
      <c r="F61" s="249" t="s">
        <v>583</v>
      </c>
      <c r="G61" s="252" t="s">
        <v>742</v>
      </c>
      <c r="H61" s="253" t="s">
        <v>690</v>
      </c>
      <c r="I61" s="249" t="e">
        <f ca="1">extraer_anchor([1]!Tabla16[[#This Row],[TIPO DE DOCUMENTO]])</f>
        <v>#NAME?</v>
      </c>
      <c r="J61" s="249" t="e">
        <f ca="1">extraer_hipervinculo([1]!Tabla16[[#This Row],[TIPO DE DOCUMENTO]])</f>
        <v>#NAME?</v>
      </c>
      <c r="K61" s="163" t="e">
        <f ca="1">HYPERLINK([1]!Tabla16[[#This Row],[Columna1]])</f>
        <v>#NAME?</v>
      </c>
    </row>
    <row r="62" spans="1:11" ht="15">
      <c r="A62" s="249" t="s">
        <v>18</v>
      </c>
      <c r="B62" s="249">
        <v>2020</v>
      </c>
      <c r="C62" s="249" t="s">
        <v>23</v>
      </c>
      <c r="D62" s="249" t="s">
        <v>355</v>
      </c>
      <c r="E62" s="249" t="s">
        <v>356</v>
      </c>
      <c r="F62" s="249" t="s">
        <v>357</v>
      </c>
      <c r="G62" s="252" t="s">
        <v>741</v>
      </c>
      <c r="H62" s="256" t="s">
        <v>358</v>
      </c>
      <c r="I62" s="249" t="e">
        <f ca="1">extraer_anchor([1]!Tabla16[[#This Row],[TIPO DE DOCUMENTO]])</f>
        <v>#NAME?</v>
      </c>
      <c r="J62" s="249" t="e">
        <f ca="1">extraer_hipervinculo([1]!Tabla16[[#This Row],[TIPO DE DOCUMENTO]])</f>
        <v>#NAME?</v>
      </c>
      <c r="K62" s="163" t="e">
        <f ca="1">HYPERLINK([1]!Tabla16[[#This Row],[Columna1]])</f>
        <v>#NAME?</v>
      </c>
    </row>
    <row r="63" spans="1:11" ht="15">
      <c r="A63" s="249" t="s">
        <v>18</v>
      </c>
      <c r="B63" s="249">
        <v>2017</v>
      </c>
      <c r="C63" s="249" t="s">
        <v>23</v>
      </c>
      <c r="D63" s="249" t="s">
        <v>238</v>
      </c>
      <c r="E63" s="249" t="s">
        <v>20</v>
      </c>
      <c r="F63" s="249" t="s">
        <v>21</v>
      </c>
      <c r="G63" s="252" t="s">
        <v>676</v>
      </c>
      <c r="H63" s="251" t="s">
        <v>176</v>
      </c>
      <c r="I63" s="249" t="e">
        <f ca="1">extraer_anchor([1]!Tabla16[[#This Row],[TIPO DE DOCUMENTO]])</f>
        <v>#NAME?</v>
      </c>
      <c r="J63" s="249" t="e">
        <f ca="1">extraer_hipervinculo([1]!Tabla16[[#This Row],[TIPO DE DOCUMENTO]])</f>
        <v>#NAME?</v>
      </c>
      <c r="K63" s="163" t="e">
        <f ca="1">HYPERLINK([1]!Tabla16[[#This Row],[Columna1]])</f>
        <v>#NAME?</v>
      </c>
    </row>
    <row r="64" spans="1:11" ht="15">
      <c r="A64" s="249" t="s">
        <v>18</v>
      </c>
      <c r="B64" s="249">
        <v>2013</v>
      </c>
      <c r="C64" s="249" t="s">
        <v>23</v>
      </c>
      <c r="D64" s="249" t="s">
        <v>238</v>
      </c>
      <c r="E64" s="249" t="s">
        <v>38</v>
      </c>
      <c r="F64" s="249" t="s">
        <v>39</v>
      </c>
      <c r="G64" s="252" t="s">
        <v>676</v>
      </c>
      <c r="H64" s="251" t="s">
        <v>179</v>
      </c>
      <c r="I64" s="249" t="e">
        <f ca="1">extraer_anchor([1]!Tabla16[[#This Row],[TIPO DE DOCUMENTO]])</f>
        <v>#NAME?</v>
      </c>
      <c r="J64" s="249" t="e">
        <f ca="1">extraer_hipervinculo([1]!Tabla16[[#This Row],[TIPO DE DOCUMENTO]])</f>
        <v>#NAME?</v>
      </c>
      <c r="K64" s="163" t="e">
        <f ca="1">HYPERLINK([1]!Tabla16[[#This Row],[Columna1]])</f>
        <v>#NAME?</v>
      </c>
    </row>
    <row r="65" spans="1:11" ht="15">
      <c r="A65" s="249" t="s">
        <v>29</v>
      </c>
      <c r="B65" s="249">
        <v>2020</v>
      </c>
      <c r="C65" s="249" t="s">
        <v>32</v>
      </c>
      <c r="D65" s="249" t="s">
        <v>584</v>
      </c>
      <c r="E65" s="249" t="s">
        <v>585</v>
      </c>
      <c r="F65" s="249" t="s">
        <v>586</v>
      </c>
      <c r="G65" s="252" t="s">
        <v>737</v>
      </c>
      <c r="H65" s="251" t="s">
        <v>691</v>
      </c>
      <c r="I65" s="249" t="e">
        <f ca="1">extraer_anchor([1]!Tabla16[[#This Row],[TIPO DE DOCUMENTO]])</f>
        <v>#NAME?</v>
      </c>
      <c r="J65" s="249" t="e">
        <f ca="1">extraer_hipervinculo([1]!Tabla16[[#This Row],[TIPO DE DOCUMENTO]])</f>
        <v>#NAME?</v>
      </c>
      <c r="K65" s="163" t="e">
        <f ca="1">HYPERLINK([1]!Tabla16[[#This Row],[Columna1]])</f>
        <v>#NAME?</v>
      </c>
    </row>
    <row r="66" spans="1:11" ht="15">
      <c r="A66" s="249" t="s">
        <v>29</v>
      </c>
      <c r="B66" s="249">
        <v>2020</v>
      </c>
      <c r="C66" s="249" t="s">
        <v>32</v>
      </c>
      <c r="D66" s="249" t="s">
        <v>587</v>
      </c>
      <c r="E66" s="249" t="s">
        <v>588</v>
      </c>
      <c r="F66" s="249" t="s">
        <v>589</v>
      </c>
      <c r="G66" s="252" t="s">
        <v>737</v>
      </c>
      <c r="H66" s="251" t="s">
        <v>692</v>
      </c>
      <c r="I66" s="249" t="e">
        <f ca="1">extraer_anchor([1]!Tabla16[[#This Row],[TIPO DE DOCUMENTO]])</f>
        <v>#NAME?</v>
      </c>
      <c r="J66" s="249" t="e">
        <f ca="1">extraer_hipervinculo([1]!Tabla16[[#This Row],[TIPO DE DOCUMENTO]])</f>
        <v>#NAME?</v>
      </c>
      <c r="K66" s="163" t="e">
        <f ca="1">HYPERLINK([1]!Tabla16[[#This Row],[Columna1]])</f>
        <v>#NAME?</v>
      </c>
    </row>
    <row r="67" spans="1:11" ht="15">
      <c r="A67" s="249" t="s">
        <v>18</v>
      </c>
      <c r="B67" s="249">
        <v>2020</v>
      </c>
      <c r="C67" s="249" t="s">
        <v>32</v>
      </c>
      <c r="D67" s="249" t="s">
        <v>359</v>
      </c>
      <c r="E67" s="249" t="s">
        <v>590</v>
      </c>
      <c r="F67" s="249" t="s">
        <v>360</v>
      </c>
      <c r="G67" s="252" t="s">
        <v>737</v>
      </c>
      <c r="H67" s="251" t="s">
        <v>361</v>
      </c>
      <c r="I67" s="249" t="e">
        <f ca="1">extraer_anchor([1]!Tabla16[[#This Row],[TIPO DE DOCUMENTO]])</f>
        <v>#NAME?</v>
      </c>
      <c r="J67" s="249" t="e">
        <f ca="1">extraer_hipervinculo([1]!Tabla16[[#This Row],[TIPO DE DOCUMENTO]])</f>
        <v>#NAME?</v>
      </c>
      <c r="K67" s="163" t="e">
        <f ca="1">HYPERLINK([1]!Tabla16[[#This Row],[Columna1]])</f>
        <v>#NAME?</v>
      </c>
    </row>
    <row r="68" spans="1:11" ht="15">
      <c r="A68" s="249" t="s">
        <v>18</v>
      </c>
      <c r="B68" s="249">
        <v>2020</v>
      </c>
      <c r="C68" s="249" t="s">
        <v>32</v>
      </c>
      <c r="D68" s="249" t="s">
        <v>543</v>
      </c>
      <c r="E68" s="249" t="s">
        <v>362</v>
      </c>
      <c r="F68" s="249" t="s">
        <v>363</v>
      </c>
      <c r="G68" s="252" t="s">
        <v>742</v>
      </c>
      <c r="H68" s="251" t="s">
        <v>364</v>
      </c>
      <c r="I68" s="249" t="e">
        <f ca="1">extraer_anchor([1]!Tabla16[[#This Row],[TIPO DE DOCUMENTO]])</f>
        <v>#NAME?</v>
      </c>
      <c r="J68" s="249" t="e">
        <f ca="1">extraer_hipervinculo([1]!Tabla16[[#This Row],[TIPO DE DOCUMENTO]])</f>
        <v>#NAME?</v>
      </c>
      <c r="K68" s="163" t="e">
        <f ca="1">HYPERLINK([1]!Tabla16[[#This Row],[Columna1]])</f>
        <v>#NAME?</v>
      </c>
    </row>
    <row r="69" spans="1:11" ht="15">
      <c r="A69" s="249" t="s">
        <v>18</v>
      </c>
      <c r="B69" s="249">
        <v>2020</v>
      </c>
      <c r="C69" s="249" t="s">
        <v>32</v>
      </c>
      <c r="D69" s="249" t="s">
        <v>544</v>
      </c>
      <c r="E69" s="249" t="s">
        <v>365</v>
      </c>
      <c r="F69" s="249" t="s">
        <v>366</v>
      </c>
      <c r="G69" s="252" t="s">
        <v>742</v>
      </c>
      <c r="H69" s="251" t="s">
        <v>367</v>
      </c>
      <c r="I69" s="249" t="e">
        <f ca="1">extraer_anchor([1]!Tabla16[[#This Row],[TIPO DE DOCUMENTO]])</f>
        <v>#NAME?</v>
      </c>
      <c r="J69" s="249" t="e">
        <f ca="1">extraer_hipervinculo([1]!Tabla16[[#This Row],[TIPO DE DOCUMENTO]])</f>
        <v>#NAME?</v>
      </c>
      <c r="K69" s="163" t="e">
        <f ca="1">HYPERLINK([1]!Tabla16[[#This Row],[Columna1]])</f>
        <v>#NAME?</v>
      </c>
    </row>
    <row r="70" spans="1:11" ht="15">
      <c r="A70" s="249" t="s">
        <v>29</v>
      </c>
      <c r="B70" s="249">
        <v>2020</v>
      </c>
      <c r="C70" s="249" t="s">
        <v>32</v>
      </c>
      <c r="D70" s="249" t="s">
        <v>243</v>
      </c>
      <c r="E70" s="249" t="s">
        <v>30</v>
      </c>
      <c r="F70" s="249" t="s">
        <v>31</v>
      </c>
      <c r="G70" s="257" t="s">
        <v>668</v>
      </c>
      <c r="H70" s="251" t="s">
        <v>177</v>
      </c>
      <c r="I70" s="249" t="e">
        <f ca="1">extraer_anchor([1]!Tabla16[[#This Row],[TIPO DE DOCUMENTO]])</f>
        <v>#NAME?</v>
      </c>
      <c r="J70" s="249" t="e">
        <f ca="1">extraer_hipervinculo([1]!Tabla16[[#This Row],[TIPO DE DOCUMENTO]])</f>
        <v>#NAME?</v>
      </c>
      <c r="K70" s="163" t="e">
        <f ca="1">HYPERLINK([1]!Tabla16[[#This Row],[Columna1]])</f>
        <v>#NAME?</v>
      </c>
    </row>
    <row r="71" spans="1:11" ht="15">
      <c r="A71" s="249" t="s">
        <v>18</v>
      </c>
      <c r="B71" s="249">
        <v>2020</v>
      </c>
      <c r="C71" s="249" t="s">
        <v>32</v>
      </c>
      <c r="D71" s="249" t="s">
        <v>368</v>
      </c>
      <c r="E71" s="249" t="s">
        <v>369</v>
      </c>
      <c r="F71" s="249" t="s">
        <v>370</v>
      </c>
      <c r="G71" s="252" t="s">
        <v>737</v>
      </c>
      <c r="H71" s="251" t="s">
        <v>371</v>
      </c>
      <c r="I71" s="249" t="e">
        <f ca="1">extraer_anchor([1]!Tabla16[[#This Row],[TIPO DE DOCUMENTO]])</f>
        <v>#NAME?</v>
      </c>
      <c r="J71" s="249" t="e">
        <f ca="1">extraer_hipervinculo([1]!Tabla16[[#This Row],[TIPO DE DOCUMENTO]])</f>
        <v>#NAME?</v>
      </c>
      <c r="K71" s="163" t="e">
        <f ca="1">HYPERLINK([1]!Tabla16[[#This Row],[Columna1]])</f>
        <v>#NAME?</v>
      </c>
    </row>
    <row r="72" spans="1:11" ht="15">
      <c r="A72" s="249" t="s">
        <v>7</v>
      </c>
      <c r="B72" s="249">
        <v>2020</v>
      </c>
      <c r="C72" s="249" t="s">
        <v>32</v>
      </c>
      <c r="D72" s="249" t="s">
        <v>545</v>
      </c>
      <c r="E72" s="249" t="s">
        <v>372</v>
      </c>
      <c r="F72" s="249" t="s">
        <v>373</v>
      </c>
      <c r="G72" s="252" t="s">
        <v>668</v>
      </c>
      <c r="H72" s="251" t="s">
        <v>374</v>
      </c>
      <c r="I72" s="249" t="e">
        <f ca="1">extraer_anchor([1]!Tabla16[[#This Row],[TIPO DE DOCUMENTO]])</f>
        <v>#NAME?</v>
      </c>
      <c r="J72" s="249" t="e">
        <f ca="1">extraer_hipervinculo([1]!Tabla16[[#This Row],[TIPO DE DOCUMENTO]])</f>
        <v>#NAME?</v>
      </c>
      <c r="K72" s="163" t="e">
        <f ca="1">HYPERLINK([1]!Tabla16[[#This Row],[Columna1]])</f>
        <v>#NAME?</v>
      </c>
    </row>
    <row r="73" spans="1:11" ht="15">
      <c r="A73" s="249" t="s">
        <v>375</v>
      </c>
      <c r="B73" s="249">
        <v>2020</v>
      </c>
      <c r="C73" s="249" t="s">
        <v>32</v>
      </c>
      <c r="D73" s="249" t="s">
        <v>376</v>
      </c>
      <c r="E73" s="249" t="s">
        <v>377</v>
      </c>
      <c r="F73" s="249" t="s">
        <v>378</v>
      </c>
      <c r="G73" s="252" t="s">
        <v>668</v>
      </c>
      <c r="H73" s="251" t="s">
        <v>379</v>
      </c>
      <c r="I73" s="249" t="e">
        <f ca="1">extraer_anchor([1]!Tabla16[[#This Row],[TIPO DE DOCUMENTO]])</f>
        <v>#NAME?</v>
      </c>
      <c r="J73" s="249" t="e">
        <f ca="1">extraer_hipervinculo([1]!Tabla16[[#This Row],[TIPO DE DOCUMENTO]])</f>
        <v>#NAME?</v>
      </c>
      <c r="K73" s="163" t="e">
        <f ca="1">HYPERLINK([1]!Tabla16[[#This Row],[Columna1]])</f>
        <v>#NAME?</v>
      </c>
    </row>
    <row r="74" spans="1:11" ht="15">
      <c r="A74" s="249" t="s">
        <v>7</v>
      </c>
      <c r="B74" s="249">
        <v>2020</v>
      </c>
      <c r="C74" s="249" t="s">
        <v>32</v>
      </c>
      <c r="D74" s="249" t="s">
        <v>380</v>
      </c>
      <c r="E74" s="249" t="s">
        <v>8</v>
      </c>
      <c r="F74" s="249" t="s">
        <v>381</v>
      </c>
      <c r="G74" s="252" t="s">
        <v>741</v>
      </c>
      <c r="H74" s="251" t="s">
        <v>382</v>
      </c>
      <c r="I74" s="249" t="e">
        <f ca="1">extraer_anchor([1]!Tabla16[[#This Row],[TIPO DE DOCUMENTO]])</f>
        <v>#NAME?</v>
      </c>
      <c r="J74" s="249" t="e">
        <f ca="1">extraer_hipervinculo([1]!Tabla16[[#This Row],[TIPO DE DOCUMENTO]])</f>
        <v>#NAME?</v>
      </c>
      <c r="K74" s="163" t="e">
        <f ca="1">HYPERLINK([1]!Tabla16[[#This Row],[Columna1]])</f>
        <v>#NAME?</v>
      </c>
    </row>
    <row r="75" spans="1:11" ht="15">
      <c r="A75" s="249" t="s">
        <v>18</v>
      </c>
      <c r="B75" s="249">
        <v>2020</v>
      </c>
      <c r="C75" s="249" t="s">
        <v>32</v>
      </c>
      <c r="D75" s="249" t="s">
        <v>33</v>
      </c>
      <c r="E75" s="249" t="s">
        <v>591</v>
      </c>
      <c r="F75" s="249" t="s">
        <v>35</v>
      </c>
      <c r="G75" s="252" t="s">
        <v>668</v>
      </c>
      <c r="H75" s="251" t="s">
        <v>693</v>
      </c>
      <c r="I75" s="249" t="e">
        <f ca="1">extraer_anchor([1]!Tabla16[[#This Row],[TIPO DE DOCUMENTO]])</f>
        <v>#NAME?</v>
      </c>
      <c r="J75" s="249" t="e">
        <f ca="1">extraer_hipervinculo([1]!Tabla16[[#This Row],[TIPO DE DOCUMENTO]])</f>
        <v>#NAME?</v>
      </c>
      <c r="K75" s="163" t="e">
        <f ca="1">HYPERLINK([1]!Tabla16[[#This Row],[Columna1]])</f>
        <v>#NAME?</v>
      </c>
    </row>
    <row r="76" spans="1:11" ht="15">
      <c r="A76" s="249" t="s">
        <v>7</v>
      </c>
      <c r="B76" s="249">
        <v>2020</v>
      </c>
      <c r="C76" s="249" t="s">
        <v>32</v>
      </c>
      <c r="D76" s="249" t="s">
        <v>546</v>
      </c>
      <c r="E76" s="249" t="s">
        <v>42</v>
      </c>
      <c r="F76" s="249" t="s">
        <v>43</v>
      </c>
      <c r="G76" s="250" t="s">
        <v>735</v>
      </c>
      <c r="H76" s="251" t="s">
        <v>182</v>
      </c>
      <c r="I76" s="249" t="e">
        <f ca="1">extraer_anchor([1]!Tabla16[[#This Row],[TIPO DE DOCUMENTO]])</f>
        <v>#NAME?</v>
      </c>
      <c r="J76" s="249" t="e">
        <f ca="1">extraer_hipervinculo([1]!Tabla16[[#This Row],[TIPO DE DOCUMENTO]])</f>
        <v>#NAME?</v>
      </c>
      <c r="K76" s="163" t="e">
        <f ca="1">HYPERLINK([1]!Tabla16[[#This Row],[Columna1]])</f>
        <v>#NAME?</v>
      </c>
    </row>
    <row r="77" spans="1:11" ht="15">
      <c r="A77" s="249" t="s">
        <v>18</v>
      </c>
      <c r="B77" s="249">
        <v>2020</v>
      </c>
      <c r="C77" s="249" t="s">
        <v>32</v>
      </c>
      <c r="D77" s="249" t="s">
        <v>383</v>
      </c>
      <c r="E77" s="249" t="s">
        <v>384</v>
      </c>
      <c r="F77" s="249" t="s">
        <v>385</v>
      </c>
      <c r="G77" s="250" t="s">
        <v>737</v>
      </c>
      <c r="H77" s="251" t="s">
        <v>386</v>
      </c>
      <c r="I77" s="249" t="e">
        <f ca="1">extraer_anchor([1]!Tabla16[[#This Row],[TIPO DE DOCUMENTO]])</f>
        <v>#NAME?</v>
      </c>
      <c r="J77" s="249" t="e">
        <f ca="1">extraer_hipervinculo([1]!Tabla16[[#This Row],[TIPO DE DOCUMENTO]])</f>
        <v>#NAME?</v>
      </c>
      <c r="K77" s="163" t="e">
        <f ca="1">HYPERLINK([1]!Tabla16[[#This Row],[Columna1]])</f>
        <v>#NAME?</v>
      </c>
    </row>
    <row r="78" spans="1:11" ht="15">
      <c r="A78" s="249" t="s">
        <v>29</v>
      </c>
      <c r="B78" s="249">
        <v>2019</v>
      </c>
      <c r="C78" s="249" t="s">
        <v>32</v>
      </c>
      <c r="D78" s="249" t="s">
        <v>33</v>
      </c>
      <c r="E78" s="249" t="s">
        <v>36</v>
      </c>
      <c r="F78" s="249" t="s">
        <v>37</v>
      </c>
      <c r="G78" s="250" t="s">
        <v>737</v>
      </c>
      <c r="H78" s="251" t="s">
        <v>178</v>
      </c>
      <c r="I78" s="249" t="e">
        <f ca="1">extraer_anchor([1]!Tabla16[[#This Row],[TIPO DE DOCUMENTO]])</f>
        <v>#NAME?</v>
      </c>
      <c r="J78" s="249" t="e">
        <f ca="1">extraer_hipervinculo([1]!Tabla16[[#This Row],[TIPO DE DOCUMENTO]])</f>
        <v>#NAME?</v>
      </c>
      <c r="K78" s="163" t="e">
        <f ca="1">HYPERLINK([1]!Tabla16[[#This Row],[Columna1]])</f>
        <v>#NAME?</v>
      </c>
    </row>
    <row r="79" spans="1:11" ht="15">
      <c r="A79" s="249" t="s">
        <v>29</v>
      </c>
      <c r="B79" s="249">
        <v>2010</v>
      </c>
      <c r="C79" s="249" t="s">
        <v>32</v>
      </c>
      <c r="D79" s="249" t="s">
        <v>387</v>
      </c>
      <c r="E79" s="249" t="s">
        <v>40</v>
      </c>
      <c r="F79" s="249" t="s">
        <v>41</v>
      </c>
      <c r="G79" s="250" t="s">
        <v>737</v>
      </c>
      <c r="H79" s="251" t="s">
        <v>181</v>
      </c>
      <c r="I79" s="249" t="e">
        <f ca="1">extraer_anchor([1]!Tabla16[[#This Row],[TIPO DE DOCUMENTO]])</f>
        <v>#NAME?</v>
      </c>
      <c r="J79" s="249" t="e">
        <f ca="1">extraer_hipervinculo([1]!Tabla16[[#This Row],[TIPO DE DOCUMENTO]])</f>
        <v>#NAME?</v>
      </c>
      <c r="K79" s="163" t="e">
        <f ca="1">HYPERLINK([1]!Tabla16[[#This Row],[Columna1]])</f>
        <v>#NAME?</v>
      </c>
    </row>
    <row r="80" spans="1:11" ht="15">
      <c r="A80" s="249" t="s">
        <v>7</v>
      </c>
      <c r="B80" s="249">
        <v>2020</v>
      </c>
      <c r="C80" s="249" t="s">
        <v>47</v>
      </c>
      <c r="D80" s="249" t="s">
        <v>592</v>
      </c>
      <c r="E80" s="249" t="s">
        <v>593</v>
      </c>
      <c r="F80" s="249" t="s">
        <v>594</v>
      </c>
      <c r="G80" s="250" t="s">
        <v>736</v>
      </c>
      <c r="H80" s="251" t="s">
        <v>694</v>
      </c>
      <c r="I80" s="249" t="e">
        <f ca="1">extraer_anchor([1]!Tabla16[[#This Row],[TIPO DE DOCUMENTO]])</f>
        <v>#NAME?</v>
      </c>
      <c r="J80" s="249" t="e">
        <f ca="1">extraer_hipervinculo([1]!Tabla16[[#This Row],[TIPO DE DOCUMENTO]])</f>
        <v>#NAME?</v>
      </c>
      <c r="K80" s="163" t="e">
        <f ca="1">HYPERLINK([1]!Tabla16[[#This Row],[Columna1]])</f>
        <v>#NAME?</v>
      </c>
    </row>
    <row r="81" spans="1:11" ht="15">
      <c r="A81" s="249" t="s">
        <v>18</v>
      </c>
      <c r="B81" s="249">
        <v>2020</v>
      </c>
      <c r="C81" s="249" t="s">
        <v>47</v>
      </c>
      <c r="D81" s="249" t="s">
        <v>48</v>
      </c>
      <c r="E81" s="249" t="s">
        <v>388</v>
      </c>
      <c r="F81" s="249" t="s">
        <v>389</v>
      </c>
      <c r="G81" s="250" t="s">
        <v>742</v>
      </c>
      <c r="H81" s="251" t="s">
        <v>390</v>
      </c>
      <c r="I81" s="249" t="e">
        <f ca="1">extraer_anchor([1]!Tabla16[[#This Row],[TIPO DE DOCUMENTO]])</f>
        <v>#NAME?</v>
      </c>
      <c r="J81" s="249" t="e">
        <f ca="1">extraer_hipervinculo([1]!Tabla16[[#This Row],[TIPO DE DOCUMENTO]])</f>
        <v>#NAME?</v>
      </c>
      <c r="K81" s="163" t="e">
        <f ca="1">HYPERLINK([1]!Tabla16[[#This Row],[Columna1]])</f>
        <v>#NAME?</v>
      </c>
    </row>
    <row r="82" spans="1:11" ht="15">
      <c r="A82" s="249" t="s">
        <v>18</v>
      </c>
      <c r="B82" s="249">
        <v>2020</v>
      </c>
      <c r="C82" s="249" t="s">
        <v>47</v>
      </c>
      <c r="D82" s="249" t="s">
        <v>48</v>
      </c>
      <c r="E82" s="249" t="s">
        <v>45</v>
      </c>
      <c r="F82" s="249" t="s">
        <v>595</v>
      </c>
      <c r="G82" s="250" t="s">
        <v>742</v>
      </c>
      <c r="H82" s="251" t="s">
        <v>695</v>
      </c>
      <c r="I82" s="249" t="e">
        <f ca="1">extraer_anchor([1]!Tabla16[[#This Row],[TIPO DE DOCUMENTO]])</f>
        <v>#NAME?</v>
      </c>
      <c r="J82" s="249" t="e">
        <f ca="1">extraer_hipervinculo([1]!Tabla16[[#This Row],[TIPO DE DOCUMENTO]])</f>
        <v>#NAME?</v>
      </c>
      <c r="K82" s="163" t="e">
        <f ca="1">HYPERLINK([1]!Tabla16[[#This Row],[Columna1]])</f>
        <v>#NAME?</v>
      </c>
    </row>
    <row r="83" spans="1:11" ht="15">
      <c r="A83" s="249" t="s">
        <v>18</v>
      </c>
      <c r="B83" s="249">
        <v>2020</v>
      </c>
      <c r="C83" s="249" t="s">
        <v>47</v>
      </c>
      <c r="D83" s="249" t="s">
        <v>48</v>
      </c>
      <c r="E83" s="249" t="s">
        <v>391</v>
      </c>
      <c r="F83" s="249" t="s">
        <v>392</v>
      </c>
      <c r="G83" s="250" t="s">
        <v>736</v>
      </c>
      <c r="H83" s="258" t="s">
        <v>393</v>
      </c>
      <c r="I83" s="249" t="e">
        <f ca="1">extraer_anchor([1]!Tabla16[[#This Row],[TIPO DE DOCUMENTO]])</f>
        <v>#NAME?</v>
      </c>
      <c r="J83" s="249" t="e">
        <f ca="1">extraer_hipervinculo([1]!Tabla16[[#This Row],[TIPO DE DOCUMENTO]])</f>
        <v>#NAME?</v>
      </c>
      <c r="K83" s="163" t="e">
        <f ca="1">HYPERLINK([1]!Tabla16[[#This Row],[Columna1]])</f>
        <v>#NAME?</v>
      </c>
    </row>
    <row r="84" spans="1:11" ht="15">
      <c r="A84" s="249" t="s">
        <v>18</v>
      </c>
      <c r="B84" s="249">
        <v>2020</v>
      </c>
      <c r="C84" s="249" t="s">
        <v>394</v>
      </c>
      <c r="D84" s="249" t="s">
        <v>547</v>
      </c>
      <c r="E84" s="249" t="s">
        <v>395</v>
      </c>
      <c r="F84" s="249" t="s">
        <v>396</v>
      </c>
      <c r="G84" s="250" t="s">
        <v>738</v>
      </c>
      <c r="H84" s="251" t="s">
        <v>397</v>
      </c>
      <c r="I84" s="249" t="e">
        <f ca="1">extraer_anchor([1]!Tabla16[[#This Row],[TIPO DE DOCUMENTO]])</f>
        <v>#NAME?</v>
      </c>
      <c r="J84" s="249" t="e">
        <f ca="1">extraer_hipervinculo([1]!Tabla16[[#This Row],[TIPO DE DOCUMENTO]])</f>
        <v>#NAME?</v>
      </c>
      <c r="K84" s="163" t="e">
        <f ca="1">HYPERLINK([1]!Tabla16[[#This Row],[Columna1]])</f>
        <v>#NAME?</v>
      </c>
    </row>
    <row r="85" spans="1:11" ht="15">
      <c r="A85" s="249" t="s">
        <v>29</v>
      </c>
      <c r="B85" s="249">
        <v>2020</v>
      </c>
      <c r="C85" s="249" t="s">
        <v>58</v>
      </c>
      <c r="D85" s="249" t="s">
        <v>48</v>
      </c>
      <c r="E85" s="249" t="s">
        <v>398</v>
      </c>
      <c r="F85" s="249" t="s">
        <v>399</v>
      </c>
      <c r="G85" s="250" t="s">
        <v>668</v>
      </c>
      <c r="H85" s="251" t="s">
        <v>400</v>
      </c>
      <c r="I85" s="249" t="e">
        <f ca="1">extraer_anchor([1]!Tabla16[[#This Row],[TIPO DE DOCUMENTO]])</f>
        <v>#NAME?</v>
      </c>
      <c r="J85" s="249" t="e">
        <f ca="1">extraer_hipervinculo([1]!Tabla16[[#This Row],[TIPO DE DOCUMENTO]])</f>
        <v>#NAME?</v>
      </c>
      <c r="K85" s="163" t="e">
        <f ca="1">HYPERLINK([1]!Tabla16[[#This Row],[Columna1]])</f>
        <v>#NAME?</v>
      </c>
    </row>
    <row r="86" spans="1:11" ht="15">
      <c r="A86" s="249" t="s">
        <v>29</v>
      </c>
      <c r="B86" s="249">
        <v>2020</v>
      </c>
      <c r="C86" s="249" t="s">
        <v>58</v>
      </c>
      <c r="D86" s="249" t="s">
        <v>48</v>
      </c>
      <c r="E86" s="249" t="s">
        <v>398</v>
      </c>
      <c r="F86" s="249" t="s">
        <v>401</v>
      </c>
      <c r="G86" s="250" t="s">
        <v>668</v>
      </c>
      <c r="H86" s="251" t="s">
        <v>402</v>
      </c>
      <c r="I86" s="249" t="e">
        <f ca="1">extraer_anchor([1]!Tabla16[[#This Row],[TIPO DE DOCUMENTO]])</f>
        <v>#NAME?</v>
      </c>
      <c r="J86" s="249" t="e">
        <f ca="1">extraer_hipervinculo([1]!Tabla16[[#This Row],[TIPO DE DOCUMENTO]])</f>
        <v>#NAME?</v>
      </c>
      <c r="K86" s="163" t="e">
        <f ca="1">HYPERLINK([1]!Tabla16[[#This Row],[Columna1]])</f>
        <v>#NAME?</v>
      </c>
    </row>
    <row r="87" spans="1:11" ht="15">
      <c r="A87" s="249" t="s">
        <v>29</v>
      </c>
      <c r="B87" s="249">
        <v>2020</v>
      </c>
      <c r="C87" s="249" t="s">
        <v>58</v>
      </c>
      <c r="D87" s="249" t="s">
        <v>196</v>
      </c>
      <c r="E87" s="249" t="s">
        <v>403</v>
      </c>
      <c r="F87" s="249" t="s">
        <v>404</v>
      </c>
      <c r="G87" s="250" t="s">
        <v>742</v>
      </c>
      <c r="H87" s="259" t="s">
        <v>405</v>
      </c>
      <c r="I87" s="249" t="e">
        <f ca="1">extraer_anchor([1]!Tabla16[[#This Row],[TIPO DE DOCUMENTO]])</f>
        <v>#NAME?</v>
      </c>
      <c r="J87" s="249" t="e">
        <f ca="1">extraer_hipervinculo([1]!Tabla16[[#This Row],[TIPO DE DOCUMENTO]])</f>
        <v>#NAME?</v>
      </c>
      <c r="K87" s="163" t="e">
        <f ca="1">HYPERLINK([1]!Tabla16[[#This Row],[Columna1]])</f>
        <v>#NAME?</v>
      </c>
    </row>
    <row r="88" spans="1:11" ht="15">
      <c r="A88" s="249" t="s">
        <v>29</v>
      </c>
      <c r="B88" s="249">
        <v>2020</v>
      </c>
      <c r="C88" s="249" t="s">
        <v>58</v>
      </c>
      <c r="D88" s="249" t="s">
        <v>48</v>
      </c>
      <c r="E88" s="249" t="s">
        <v>60</v>
      </c>
      <c r="F88" s="249" t="s">
        <v>61</v>
      </c>
      <c r="G88" s="250" t="s">
        <v>737</v>
      </c>
      <c r="H88" s="251" t="s">
        <v>183</v>
      </c>
      <c r="I88" s="249" t="e">
        <f ca="1">extraer_anchor([1]!Tabla16[[#This Row],[TIPO DE DOCUMENTO]])</f>
        <v>#NAME?</v>
      </c>
      <c r="J88" s="249" t="e">
        <f ca="1">extraer_hipervinculo([1]!Tabla16[[#This Row],[TIPO DE DOCUMENTO]])</f>
        <v>#NAME?</v>
      </c>
      <c r="K88" s="163" t="e">
        <f ca="1">HYPERLINK([1]!Tabla16[[#This Row],[Columna1]])</f>
        <v>#NAME?</v>
      </c>
    </row>
    <row r="89" spans="1:11" ht="15">
      <c r="A89" s="249" t="s">
        <v>18</v>
      </c>
      <c r="B89" s="249">
        <v>2020</v>
      </c>
      <c r="C89" s="249" t="s">
        <v>58</v>
      </c>
      <c r="D89" s="249" t="s">
        <v>406</v>
      </c>
      <c r="E89" s="249" t="s">
        <v>407</v>
      </c>
      <c r="F89" s="249" t="s">
        <v>596</v>
      </c>
      <c r="G89" s="250" t="s">
        <v>744</v>
      </c>
      <c r="H89" s="251" t="s">
        <v>408</v>
      </c>
      <c r="I89" s="249" t="e">
        <f ca="1">extraer_anchor([1]!Tabla16[[#This Row],[TIPO DE DOCUMENTO]])</f>
        <v>#NAME?</v>
      </c>
      <c r="J89" s="249" t="e">
        <f ca="1">extraer_hipervinculo([1]!Tabla16[[#This Row],[TIPO DE DOCUMENTO]])</f>
        <v>#NAME?</v>
      </c>
      <c r="K89" s="163" t="e">
        <f ca="1">HYPERLINK([1]!Tabla16[[#This Row],[Columna1]])</f>
        <v>#NAME?</v>
      </c>
    </row>
    <row r="90" spans="1:11" ht="15">
      <c r="A90" s="249" t="s">
        <v>29</v>
      </c>
      <c r="B90" s="249">
        <v>2020</v>
      </c>
      <c r="C90" s="249" t="s">
        <v>238</v>
      </c>
      <c r="D90" s="249" t="s">
        <v>597</v>
      </c>
      <c r="E90" s="249" t="s">
        <v>598</v>
      </c>
      <c r="F90" s="249" t="s">
        <v>599</v>
      </c>
      <c r="G90" s="250" t="s">
        <v>737</v>
      </c>
      <c r="H90" s="251" t="s">
        <v>696</v>
      </c>
      <c r="I90" s="249" t="e">
        <f ca="1">extraer_anchor([1]!Tabla16[[#This Row],[TIPO DE DOCUMENTO]])</f>
        <v>#NAME?</v>
      </c>
      <c r="J90" s="249" t="e">
        <f ca="1">extraer_hipervinculo([1]!Tabla16[[#This Row],[TIPO DE DOCUMENTO]])</f>
        <v>#NAME?</v>
      </c>
      <c r="K90" s="163" t="e">
        <f ca="1">HYPERLINK([1]!Tabla16[[#This Row],[Columna1]])</f>
        <v>#NAME?</v>
      </c>
    </row>
    <row r="91" spans="1:11" ht="15">
      <c r="A91" s="249" t="s">
        <v>29</v>
      </c>
      <c r="B91" s="249">
        <v>2020</v>
      </c>
      <c r="C91" s="249" t="s">
        <v>238</v>
      </c>
      <c r="D91" s="249" t="s">
        <v>600</v>
      </c>
      <c r="E91" s="249" t="s">
        <v>601</v>
      </c>
      <c r="F91" s="249" t="s">
        <v>602</v>
      </c>
      <c r="G91" s="250" t="s">
        <v>737</v>
      </c>
      <c r="H91" s="251" t="s">
        <v>697</v>
      </c>
      <c r="I91" s="249" t="e">
        <f ca="1">extraer_anchor([1]!Tabla16[[#This Row],[TIPO DE DOCUMENTO]])</f>
        <v>#NAME?</v>
      </c>
      <c r="J91" s="249" t="e">
        <f ca="1">extraer_hipervinculo([1]!Tabla16[[#This Row],[TIPO DE DOCUMENTO]])</f>
        <v>#NAME?</v>
      </c>
      <c r="K91" s="163" t="e">
        <f ca="1">HYPERLINK([1]!Tabla16[[#This Row],[Columna1]])</f>
        <v>#NAME?</v>
      </c>
    </row>
    <row r="92" spans="1:11" ht="15">
      <c r="A92" s="249" t="s">
        <v>29</v>
      </c>
      <c r="B92" s="249">
        <v>2015</v>
      </c>
      <c r="C92" s="249" t="s">
        <v>238</v>
      </c>
      <c r="D92" s="249" t="s">
        <v>603</v>
      </c>
      <c r="E92" s="249" t="s">
        <v>604</v>
      </c>
      <c r="F92" s="249" t="s">
        <v>605</v>
      </c>
      <c r="G92" s="250" t="s">
        <v>737</v>
      </c>
      <c r="H92" s="251" t="s">
        <v>698</v>
      </c>
      <c r="I92" s="249" t="e">
        <f ca="1">extraer_anchor([1]!Tabla16[[#This Row],[TIPO DE DOCUMENTO]])</f>
        <v>#NAME?</v>
      </c>
      <c r="J92" s="249" t="e">
        <f ca="1">extraer_hipervinculo([1]!Tabla16[[#This Row],[TIPO DE DOCUMENTO]])</f>
        <v>#NAME?</v>
      </c>
      <c r="K92" s="163" t="e">
        <f ca="1">HYPERLINK([1]!Tabla16[[#This Row],[Columna1]])</f>
        <v>#NAME?</v>
      </c>
    </row>
    <row r="93" spans="1:11" ht="15">
      <c r="A93" s="249" t="s">
        <v>29</v>
      </c>
      <c r="B93" s="249">
        <v>2020</v>
      </c>
      <c r="C93" s="249" t="s">
        <v>238</v>
      </c>
      <c r="D93" s="249" t="s">
        <v>606</v>
      </c>
      <c r="E93" s="249" t="s">
        <v>664</v>
      </c>
      <c r="F93" s="249" t="s">
        <v>607</v>
      </c>
      <c r="G93" s="250" t="s">
        <v>737</v>
      </c>
      <c r="H93" s="251" t="s">
        <v>699</v>
      </c>
      <c r="I93" s="249" t="e">
        <f ca="1">extraer_anchor([1]!Tabla16[[#This Row],[TIPO DE DOCUMENTO]])</f>
        <v>#NAME?</v>
      </c>
      <c r="J93" s="249" t="e">
        <f ca="1">extraer_hipervinculo([1]!Tabla16[[#This Row],[TIPO DE DOCUMENTO]])</f>
        <v>#NAME?</v>
      </c>
      <c r="K93" s="163" t="e">
        <f ca="1">HYPERLINK([1]!Tabla16[[#This Row],[Columna1]])</f>
        <v>#NAME?</v>
      </c>
    </row>
    <row r="94" spans="1:11" ht="15">
      <c r="A94" s="249" t="s">
        <v>29</v>
      </c>
      <c r="B94" s="249">
        <v>2020</v>
      </c>
      <c r="C94" s="249" t="s">
        <v>238</v>
      </c>
      <c r="D94" s="249" t="s">
        <v>608</v>
      </c>
      <c r="E94" s="249" t="s">
        <v>609</v>
      </c>
      <c r="F94" s="249" t="s">
        <v>610</v>
      </c>
      <c r="G94" s="250" t="s">
        <v>737</v>
      </c>
      <c r="H94" s="251" t="s">
        <v>700</v>
      </c>
      <c r="I94" s="249" t="e">
        <f ca="1">extraer_anchor([1]!Tabla16[[#This Row],[TIPO DE DOCUMENTO]])</f>
        <v>#NAME?</v>
      </c>
      <c r="J94" s="249" t="e">
        <f ca="1">extraer_hipervinculo([1]!Tabla16[[#This Row],[TIPO DE DOCUMENTO]])</f>
        <v>#NAME?</v>
      </c>
      <c r="K94" s="163" t="e">
        <f ca="1">HYPERLINK([1]!Tabla16[[#This Row],[Columna1]])</f>
        <v>#NAME?</v>
      </c>
    </row>
    <row r="95" spans="1:11" ht="15">
      <c r="A95" s="249" t="s">
        <v>29</v>
      </c>
      <c r="B95" s="249">
        <v>2020</v>
      </c>
      <c r="C95" s="249" t="s">
        <v>238</v>
      </c>
      <c r="D95" s="249" t="s">
        <v>611</v>
      </c>
      <c r="E95" s="249" t="s">
        <v>612</v>
      </c>
      <c r="F95" s="249" t="s">
        <v>613</v>
      </c>
      <c r="G95" s="250" t="s">
        <v>737</v>
      </c>
      <c r="H95" s="251" t="s">
        <v>701</v>
      </c>
      <c r="I95" s="249" t="e">
        <f ca="1">extraer_anchor([1]!Tabla16[[#This Row],[TIPO DE DOCUMENTO]])</f>
        <v>#NAME?</v>
      </c>
      <c r="J95" s="249" t="e">
        <f ca="1">extraer_hipervinculo([1]!Tabla16[[#This Row],[TIPO DE DOCUMENTO]])</f>
        <v>#NAME?</v>
      </c>
      <c r="K95" s="163" t="e">
        <f ca="1">HYPERLINK([1]!Tabla16[[#This Row],[Columna1]])</f>
        <v>#NAME?</v>
      </c>
    </row>
    <row r="96" spans="1:11" ht="15">
      <c r="A96" s="249" t="s">
        <v>29</v>
      </c>
      <c r="B96" s="249">
        <v>2020</v>
      </c>
      <c r="C96" s="249" t="s">
        <v>238</v>
      </c>
      <c r="D96" s="249" t="s">
        <v>614</v>
      </c>
      <c r="E96" s="249" t="s">
        <v>615</v>
      </c>
      <c r="F96" s="249" t="s">
        <v>616</v>
      </c>
      <c r="G96" s="250" t="s">
        <v>737</v>
      </c>
      <c r="H96" s="251" t="s">
        <v>702</v>
      </c>
      <c r="I96" s="249" t="e">
        <f ca="1">extraer_anchor([1]!Tabla16[[#This Row],[TIPO DE DOCUMENTO]])</f>
        <v>#NAME?</v>
      </c>
      <c r="J96" s="249" t="e">
        <f ca="1">extraer_hipervinculo([1]!Tabla16[[#This Row],[TIPO DE DOCUMENTO]])</f>
        <v>#NAME?</v>
      </c>
      <c r="K96" s="163" t="e">
        <f ca="1">HYPERLINK([1]!Tabla16[[#This Row],[Columna1]])</f>
        <v>#NAME?</v>
      </c>
    </row>
    <row r="97" spans="1:11" ht="15">
      <c r="A97" s="249" t="s">
        <v>29</v>
      </c>
      <c r="B97" s="249">
        <v>2020</v>
      </c>
      <c r="C97" s="249" t="s">
        <v>238</v>
      </c>
      <c r="D97" s="249" t="s">
        <v>617</v>
      </c>
      <c r="E97" s="249" t="s">
        <v>618</v>
      </c>
      <c r="F97" s="249" t="s">
        <v>619</v>
      </c>
      <c r="G97" s="250" t="s">
        <v>737</v>
      </c>
      <c r="H97" s="251" t="s">
        <v>703</v>
      </c>
      <c r="I97" s="249" t="e">
        <f ca="1">extraer_anchor([1]!Tabla16[[#This Row],[TIPO DE DOCUMENTO]])</f>
        <v>#NAME?</v>
      </c>
      <c r="J97" s="249" t="e">
        <f ca="1">extraer_hipervinculo([1]!Tabla16[[#This Row],[TIPO DE DOCUMENTO]])</f>
        <v>#NAME?</v>
      </c>
      <c r="K97" s="163" t="e">
        <f ca="1">HYPERLINK([1]!Tabla16[[#This Row],[Columna1]])</f>
        <v>#NAME?</v>
      </c>
    </row>
    <row r="98" spans="1:11" ht="15">
      <c r="A98" s="249" t="s">
        <v>29</v>
      </c>
      <c r="B98" s="249">
        <v>2020</v>
      </c>
      <c r="C98" s="249" t="s">
        <v>238</v>
      </c>
      <c r="D98" s="249" t="s">
        <v>620</v>
      </c>
      <c r="E98" s="249" t="s">
        <v>621</v>
      </c>
      <c r="F98" s="249" t="s">
        <v>622</v>
      </c>
      <c r="G98" s="250" t="s">
        <v>668</v>
      </c>
      <c r="H98" s="251" t="s">
        <v>704</v>
      </c>
      <c r="I98" s="249" t="e">
        <f ca="1">extraer_anchor([1]!Tabla16[[#This Row],[TIPO DE DOCUMENTO]])</f>
        <v>#NAME?</v>
      </c>
      <c r="J98" s="249" t="e">
        <f ca="1">extraer_hipervinculo([1]!Tabla16[[#This Row],[TIPO DE DOCUMENTO]])</f>
        <v>#NAME?</v>
      </c>
      <c r="K98" s="163" t="e">
        <f ca="1">HYPERLINK([1]!Tabla16[[#This Row],[Columna1]])</f>
        <v>#NAME?</v>
      </c>
    </row>
    <row r="99" spans="1:11" ht="15">
      <c r="A99" s="249" t="s">
        <v>29</v>
      </c>
      <c r="B99" s="249">
        <v>2020</v>
      </c>
      <c r="C99" s="249" t="s">
        <v>238</v>
      </c>
      <c r="D99" s="249" t="s">
        <v>623</v>
      </c>
      <c r="E99" s="249" t="s">
        <v>624</v>
      </c>
      <c r="F99" s="249" t="s">
        <v>625</v>
      </c>
      <c r="G99" s="250" t="s">
        <v>737</v>
      </c>
      <c r="H99" s="251" t="s">
        <v>705</v>
      </c>
      <c r="I99" s="249" t="e">
        <f ca="1">extraer_anchor([1]!Tabla16[[#This Row],[TIPO DE DOCUMENTO]])</f>
        <v>#NAME?</v>
      </c>
      <c r="J99" s="249" t="e">
        <f ca="1">extraer_hipervinculo([1]!Tabla16[[#This Row],[TIPO DE DOCUMENTO]])</f>
        <v>#NAME?</v>
      </c>
      <c r="K99" s="163" t="e">
        <f ca="1">HYPERLINK([1]!Tabla16[[#This Row],[Columna1]])</f>
        <v>#NAME?</v>
      </c>
    </row>
    <row r="100" spans="1:11" ht="15">
      <c r="A100" s="249" t="s">
        <v>29</v>
      </c>
      <c r="B100" s="249">
        <v>2020</v>
      </c>
      <c r="C100" s="249" t="s">
        <v>238</v>
      </c>
      <c r="D100" s="249" t="s">
        <v>623</v>
      </c>
      <c r="E100" s="249" t="s">
        <v>626</v>
      </c>
      <c r="F100" s="249" t="s">
        <v>627</v>
      </c>
      <c r="G100" s="250" t="s">
        <v>737</v>
      </c>
      <c r="H100" s="251" t="s">
        <v>706</v>
      </c>
      <c r="I100" s="249" t="e">
        <f ca="1">extraer_anchor([1]!Tabla16[[#This Row],[TIPO DE DOCUMENTO]])</f>
        <v>#NAME?</v>
      </c>
      <c r="J100" s="249" t="e">
        <f ca="1">extraer_hipervinculo([1]!Tabla16[[#This Row],[TIPO DE DOCUMENTO]])</f>
        <v>#NAME?</v>
      </c>
      <c r="K100" s="163" t="e">
        <f ca="1">HYPERLINK([1]!Tabla16[[#This Row],[Columna1]])</f>
        <v>#NAME?</v>
      </c>
    </row>
    <row r="101" spans="1:11" ht="15">
      <c r="A101" s="249" t="s">
        <v>29</v>
      </c>
      <c r="B101" s="249">
        <v>2020</v>
      </c>
      <c r="C101" s="249" t="s">
        <v>238</v>
      </c>
      <c r="D101" s="249" t="s">
        <v>623</v>
      </c>
      <c r="E101" s="249" t="s">
        <v>628</v>
      </c>
      <c r="F101" s="249" t="s">
        <v>629</v>
      </c>
      <c r="G101" s="250" t="s">
        <v>737</v>
      </c>
      <c r="H101" s="251" t="s">
        <v>707</v>
      </c>
      <c r="I101" s="249" t="e">
        <f ca="1">extraer_anchor([1]!Tabla16[[#This Row],[TIPO DE DOCUMENTO]])</f>
        <v>#NAME?</v>
      </c>
      <c r="J101" s="249" t="e">
        <f ca="1">extraer_hipervinculo([1]!Tabla16[[#This Row],[TIPO DE DOCUMENTO]])</f>
        <v>#NAME?</v>
      </c>
      <c r="K101" s="163" t="e">
        <f ca="1">HYPERLINK([1]!Tabla16[[#This Row],[Columna1]])</f>
        <v>#NAME?</v>
      </c>
    </row>
    <row r="102" spans="1:11" ht="15">
      <c r="A102" s="249" t="s">
        <v>29</v>
      </c>
      <c r="B102" s="249">
        <v>2020</v>
      </c>
      <c r="C102" s="249" t="s">
        <v>238</v>
      </c>
      <c r="D102" s="249" t="s">
        <v>623</v>
      </c>
      <c r="E102" s="249" t="s">
        <v>630</v>
      </c>
      <c r="F102" s="249" t="s">
        <v>631</v>
      </c>
      <c r="G102" s="250" t="s">
        <v>737</v>
      </c>
      <c r="H102" s="254" t="s">
        <v>708</v>
      </c>
      <c r="I102" s="249" t="e">
        <f ca="1">extraer_anchor([1]!Tabla16[[#This Row],[TIPO DE DOCUMENTO]])</f>
        <v>#NAME?</v>
      </c>
      <c r="J102" s="249" t="e">
        <f ca="1">extraer_hipervinculo([1]!Tabla16[[#This Row],[TIPO DE DOCUMENTO]])</f>
        <v>#NAME?</v>
      </c>
      <c r="K102" s="163" t="e">
        <f ca="1">HYPERLINK([1]!Tabla16[[#This Row],[Columna1]])</f>
        <v>#NAME?</v>
      </c>
    </row>
    <row r="103" spans="1:11" ht="15">
      <c r="A103" s="249" t="s">
        <v>29</v>
      </c>
      <c r="B103" s="249">
        <v>2020</v>
      </c>
      <c r="C103" s="249" t="s">
        <v>238</v>
      </c>
      <c r="D103" s="249" t="s">
        <v>632</v>
      </c>
      <c r="E103" s="249" t="s">
        <v>633</v>
      </c>
      <c r="F103" s="249" t="s">
        <v>634</v>
      </c>
      <c r="G103" s="250" t="s">
        <v>737</v>
      </c>
      <c r="H103" s="254" t="s">
        <v>709</v>
      </c>
      <c r="I103" s="249" t="e">
        <f ca="1">extraer_anchor([1]!Tabla16[[#This Row],[TIPO DE DOCUMENTO]])</f>
        <v>#NAME?</v>
      </c>
      <c r="J103" s="249" t="e">
        <f ca="1">extraer_hipervinculo([1]!Tabla16[[#This Row],[TIPO DE DOCUMENTO]])</f>
        <v>#NAME?</v>
      </c>
      <c r="K103" s="163" t="e">
        <f ca="1">HYPERLINK([1]!Tabla16[[#This Row],[Columna1]])</f>
        <v>#NAME?</v>
      </c>
    </row>
    <row r="104" spans="1:11" ht="15">
      <c r="A104" s="249" t="s">
        <v>29</v>
      </c>
      <c r="B104" s="249">
        <v>2020</v>
      </c>
      <c r="C104" s="249" t="s">
        <v>238</v>
      </c>
      <c r="D104" s="249" t="s">
        <v>635</v>
      </c>
      <c r="E104" s="249" t="s">
        <v>636</v>
      </c>
      <c r="F104" s="249" t="s">
        <v>637</v>
      </c>
      <c r="G104" s="250" t="s">
        <v>737</v>
      </c>
      <c r="H104" s="254" t="s">
        <v>710</v>
      </c>
      <c r="I104" s="249" t="e">
        <f ca="1">extraer_anchor([1]!Tabla16[[#This Row],[TIPO DE DOCUMENTO]])</f>
        <v>#NAME?</v>
      </c>
      <c r="J104" s="249" t="e">
        <f ca="1">extraer_hipervinculo([1]!Tabla16[[#This Row],[TIPO DE DOCUMENTO]])</f>
        <v>#NAME?</v>
      </c>
      <c r="K104" s="163" t="e">
        <f ca="1">HYPERLINK([1]!Tabla16[[#This Row],[Columna1]])</f>
        <v>#NAME?</v>
      </c>
    </row>
    <row r="105" spans="1:11" ht="15">
      <c r="A105" s="249" t="s">
        <v>29</v>
      </c>
      <c r="B105" s="249">
        <v>2020</v>
      </c>
      <c r="C105" s="249" t="s">
        <v>238</v>
      </c>
      <c r="D105" s="249" t="s">
        <v>638</v>
      </c>
      <c r="E105" s="249" t="s">
        <v>639</v>
      </c>
      <c r="F105" s="249" t="s">
        <v>640</v>
      </c>
      <c r="G105" s="250" t="s">
        <v>737</v>
      </c>
      <c r="H105" s="254" t="s">
        <v>711</v>
      </c>
      <c r="I105" s="249" t="e">
        <f ca="1">extraer_anchor([1]!Tabla16[[#This Row],[TIPO DE DOCUMENTO]])</f>
        <v>#NAME?</v>
      </c>
      <c r="J105" s="249" t="e">
        <f ca="1">extraer_hipervinculo([1]!Tabla16[[#This Row],[TIPO DE DOCUMENTO]])</f>
        <v>#NAME?</v>
      </c>
      <c r="K105" s="163" t="e">
        <f ca="1">HYPERLINK([1]!Tabla16[[#This Row],[Columna1]])</f>
        <v>#NAME?</v>
      </c>
    </row>
    <row r="106" spans="1:11" ht="15">
      <c r="A106" s="249" t="s">
        <v>29</v>
      </c>
      <c r="B106" s="249">
        <v>2020</v>
      </c>
      <c r="C106" s="249" t="s">
        <v>238</v>
      </c>
      <c r="D106" s="249" t="s">
        <v>641</v>
      </c>
      <c r="E106" s="249" t="s">
        <v>642</v>
      </c>
      <c r="F106" s="249" t="s">
        <v>643</v>
      </c>
      <c r="G106" s="250" t="s">
        <v>737</v>
      </c>
      <c r="H106" s="251" t="s">
        <v>712</v>
      </c>
      <c r="I106" s="249" t="e">
        <f ca="1">extraer_anchor([1]!Tabla16[[#This Row],[TIPO DE DOCUMENTO]])</f>
        <v>#NAME?</v>
      </c>
      <c r="J106" s="249" t="e">
        <f ca="1">extraer_hipervinculo([1]!Tabla16[[#This Row],[TIPO DE DOCUMENTO]])</f>
        <v>#NAME?</v>
      </c>
      <c r="K106" s="163" t="e">
        <f ca="1">HYPERLINK([1]!Tabla16[[#This Row],[Columna1]])</f>
        <v>#NAME?</v>
      </c>
    </row>
    <row r="107" spans="1:11" ht="15">
      <c r="A107" s="249" t="s">
        <v>18</v>
      </c>
      <c r="B107" s="249">
        <v>2020</v>
      </c>
      <c r="C107" s="249" t="s">
        <v>238</v>
      </c>
      <c r="D107" s="249" t="s">
        <v>644</v>
      </c>
      <c r="E107" s="249" t="s">
        <v>645</v>
      </c>
      <c r="F107" s="249" t="s">
        <v>646</v>
      </c>
      <c r="G107" s="250" t="s">
        <v>739</v>
      </c>
      <c r="H107" s="253" t="s">
        <v>713</v>
      </c>
      <c r="I107" s="249" t="e">
        <f ca="1">extraer_anchor([1]!Tabla16[[#This Row],[TIPO DE DOCUMENTO]])</f>
        <v>#NAME?</v>
      </c>
      <c r="J107" s="249" t="e">
        <f ca="1">extraer_hipervinculo([1]!Tabla16[[#This Row],[TIPO DE DOCUMENTO]])</f>
        <v>#NAME?</v>
      </c>
      <c r="K107" s="163" t="e">
        <f ca="1">HYPERLINK([1]!Tabla16[[#This Row],[Columna1]])</f>
        <v>#NAME?</v>
      </c>
    </row>
    <row r="108" spans="1:11" ht="15">
      <c r="A108" s="249" t="s">
        <v>29</v>
      </c>
      <c r="B108" s="249">
        <v>2020</v>
      </c>
      <c r="C108" s="249" t="s">
        <v>238</v>
      </c>
      <c r="D108" s="249" t="s">
        <v>647</v>
      </c>
      <c r="E108" s="249" t="s">
        <v>648</v>
      </c>
      <c r="F108" s="249" t="s">
        <v>649</v>
      </c>
      <c r="G108" s="250" t="s">
        <v>737</v>
      </c>
      <c r="H108" s="253" t="s">
        <v>714</v>
      </c>
      <c r="I108" s="249" t="e">
        <f ca="1">extraer_anchor([1]!Tabla16[[#This Row],[TIPO DE DOCUMENTO]])</f>
        <v>#NAME?</v>
      </c>
      <c r="J108" s="249" t="e">
        <f ca="1">extraer_hipervinculo([1]!Tabla16[[#This Row],[TIPO DE DOCUMENTO]])</f>
        <v>#NAME?</v>
      </c>
      <c r="K108" s="163" t="e">
        <f ca="1">HYPERLINK([1]!Tabla16[[#This Row],[Columna1]])</f>
        <v>#NAME?</v>
      </c>
    </row>
    <row r="109" spans="1:11" ht="15">
      <c r="A109" s="249" t="s">
        <v>18</v>
      </c>
      <c r="B109" s="249">
        <v>2020</v>
      </c>
      <c r="C109" s="249" t="s">
        <v>238</v>
      </c>
      <c r="D109" s="249" t="s">
        <v>650</v>
      </c>
      <c r="E109" s="249" t="s">
        <v>651</v>
      </c>
      <c r="F109" s="249" t="s">
        <v>652</v>
      </c>
      <c r="G109" s="250" t="s">
        <v>735</v>
      </c>
      <c r="H109" s="253" t="s">
        <v>715</v>
      </c>
      <c r="I109" s="249" t="e">
        <f ca="1">extraer_anchor([1]!Tabla16[[#This Row],[TIPO DE DOCUMENTO]])</f>
        <v>#NAME?</v>
      </c>
      <c r="J109" s="249" t="e">
        <f ca="1">extraer_hipervinculo([1]!Tabla16[[#This Row],[TIPO DE DOCUMENTO]])</f>
        <v>#NAME?</v>
      </c>
      <c r="K109" s="163" t="e">
        <f ca="1">HYPERLINK([1]!Tabla16[[#This Row],[Columna1]])</f>
        <v>#NAME?</v>
      </c>
    </row>
    <row r="110" spans="1:11" ht="15">
      <c r="A110" s="249" t="s">
        <v>7</v>
      </c>
      <c r="B110" s="249">
        <v>2020</v>
      </c>
      <c r="C110" s="249" t="s">
        <v>238</v>
      </c>
      <c r="D110" s="249" t="s">
        <v>653</v>
      </c>
      <c r="E110" s="249" t="s">
        <v>654</v>
      </c>
      <c r="F110" s="249" t="s">
        <v>655</v>
      </c>
      <c r="G110" s="250" t="s">
        <v>735</v>
      </c>
      <c r="H110" s="253" t="s">
        <v>716</v>
      </c>
      <c r="I110" s="249" t="e">
        <f ca="1">extraer_anchor([1]!Tabla16[[#This Row],[TIPO DE DOCUMENTO]])</f>
        <v>#NAME?</v>
      </c>
      <c r="J110" s="249" t="e">
        <f ca="1">extraer_hipervinculo([1]!Tabla16[[#This Row],[TIPO DE DOCUMENTO]])</f>
        <v>#NAME?</v>
      </c>
      <c r="K110" s="163" t="e">
        <f ca="1">HYPERLINK([1]!Tabla16[[#This Row],[Columna1]])</f>
        <v>#NAME?</v>
      </c>
    </row>
    <row r="111" spans="1:11" ht="15">
      <c r="A111" s="249" t="s">
        <v>18</v>
      </c>
      <c r="B111" s="249">
        <v>2020</v>
      </c>
      <c r="C111" s="249" t="s">
        <v>238</v>
      </c>
      <c r="D111" s="249" t="s">
        <v>548</v>
      </c>
      <c r="E111" s="249" t="s">
        <v>409</v>
      </c>
      <c r="F111" s="249" t="s">
        <v>410</v>
      </c>
      <c r="G111" s="250" t="s">
        <v>735</v>
      </c>
      <c r="H111" s="253" t="s">
        <v>411</v>
      </c>
      <c r="I111" s="249" t="e">
        <f ca="1">extraer_anchor([1]!Tabla16[[#This Row],[TIPO DE DOCUMENTO]])</f>
        <v>#NAME?</v>
      </c>
      <c r="J111" s="249" t="e">
        <f ca="1">extraer_hipervinculo([1]!Tabla16[[#This Row],[TIPO DE DOCUMENTO]])</f>
        <v>#NAME?</v>
      </c>
      <c r="K111" s="163" t="e">
        <f ca="1">HYPERLINK([1]!Tabla16[[#This Row],[Columna1]])</f>
        <v>#NAME?</v>
      </c>
    </row>
    <row r="112" spans="1:11" ht="15">
      <c r="A112" s="249" t="s">
        <v>18</v>
      </c>
      <c r="B112" s="249">
        <v>2020</v>
      </c>
      <c r="C112" s="249" t="s">
        <v>238</v>
      </c>
      <c r="D112" s="249" t="s">
        <v>549</v>
      </c>
      <c r="E112" s="249" t="s">
        <v>412</v>
      </c>
      <c r="F112" s="249" t="s">
        <v>413</v>
      </c>
      <c r="G112" s="250" t="s">
        <v>736</v>
      </c>
      <c r="H112" s="253" t="s">
        <v>414</v>
      </c>
      <c r="I112" s="249" t="e">
        <f ca="1">extraer_anchor([1]!Tabla16[[#This Row],[TIPO DE DOCUMENTO]])</f>
        <v>#NAME?</v>
      </c>
      <c r="J112" s="249" t="e">
        <f ca="1">extraer_hipervinculo([1]!Tabla16[[#This Row],[TIPO DE DOCUMENTO]])</f>
        <v>#NAME?</v>
      </c>
      <c r="K112" s="163" t="e">
        <f ca="1">HYPERLINK([1]!Tabla16[[#This Row],[Columna1]])</f>
        <v>#NAME?</v>
      </c>
    </row>
    <row r="113" spans="1:11" ht="15">
      <c r="A113" s="249" t="s">
        <v>18</v>
      </c>
      <c r="B113" s="249">
        <v>2020</v>
      </c>
      <c r="C113" s="249" t="s">
        <v>238</v>
      </c>
      <c r="D113" s="249" t="s">
        <v>550</v>
      </c>
      <c r="E113" s="249" t="s">
        <v>415</v>
      </c>
      <c r="F113" s="249" t="s">
        <v>416</v>
      </c>
      <c r="G113" s="250" t="s">
        <v>741</v>
      </c>
      <c r="H113" s="253" t="s">
        <v>417</v>
      </c>
      <c r="I113" s="249" t="e">
        <f ca="1">extraer_anchor([1]!Tabla16[[#This Row],[TIPO DE DOCUMENTO]])</f>
        <v>#NAME?</v>
      </c>
      <c r="J113" s="249" t="e">
        <f ca="1">extraer_hipervinculo([1]!Tabla16[[#This Row],[TIPO DE DOCUMENTO]])</f>
        <v>#NAME?</v>
      </c>
      <c r="K113" s="163" t="e">
        <f ca="1">HYPERLINK([1]!Tabla16[[#This Row],[Columna1]])</f>
        <v>#NAME?</v>
      </c>
    </row>
    <row r="114" spans="1:11" ht="15">
      <c r="A114" s="249" t="s">
        <v>18</v>
      </c>
      <c r="B114" s="249">
        <v>2020</v>
      </c>
      <c r="C114" s="249" t="s">
        <v>238</v>
      </c>
      <c r="D114" s="249" t="s">
        <v>656</v>
      </c>
      <c r="E114" s="249" t="s">
        <v>418</v>
      </c>
      <c r="F114" s="249" t="s">
        <v>419</v>
      </c>
      <c r="G114" s="250" t="s">
        <v>736</v>
      </c>
      <c r="H114" s="253" t="s">
        <v>420</v>
      </c>
      <c r="I114" s="249" t="e">
        <f ca="1">extraer_anchor([1]!Tabla16[[#This Row],[TIPO DE DOCUMENTO]])</f>
        <v>#NAME?</v>
      </c>
      <c r="J114" s="249" t="e">
        <f ca="1">extraer_hipervinculo([1]!Tabla16[[#This Row],[TIPO DE DOCUMENTO]])</f>
        <v>#NAME?</v>
      </c>
      <c r="K114" s="163" t="e">
        <f ca="1">HYPERLINK([1]!Tabla16[[#This Row],[Columna1]])</f>
        <v>#NAME?</v>
      </c>
    </row>
    <row r="115" spans="1:11" ht="15">
      <c r="A115" s="249" t="s">
        <v>29</v>
      </c>
      <c r="B115" s="249">
        <v>2020</v>
      </c>
      <c r="C115" s="249" t="s">
        <v>238</v>
      </c>
      <c r="D115" s="249" t="s">
        <v>421</v>
      </c>
      <c r="E115" s="249" t="s">
        <v>422</v>
      </c>
      <c r="F115" s="249" t="s">
        <v>423</v>
      </c>
      <c r="G115" s="250" t="s">
        <v>736</v>
      </c>
      <c r="H115" s="254" t="s">
        <v>424</v>
      </c>
      <c r="I115" s="249" t="e">
        <f ca="1">extraer_anchor([1]!Tabla16[[#This Row],[TIPO DE DOCUMENTO]])</f>
        <v>#NAME?</v>
      </c>
      <c r="J115" s="249" t="e">
        <f ca="1">extraer_hipervinculo([1]!Tabla16[[#This Row],[TIPO DE DOCUMENTO]])</f>
        <v>#NAME?</v>
      </c>
      <c r="K115" s="163" t="e">
        <f ca="1">HYPERLINK([1]!Tabla16[[#This Row],[Columna1]])</f>
        <v>#NAME?</v>
      </c>
    </row>
    <row r="116" spans="1:11" ht="15">
      <c r="A116" s="249" t="s">
        <v>29</v>
      </c>
      <c r="B116" s="249">
        <v>2020</v>
      </c>
      <c r="C116" s="249" t="s">
        <v>238</v>
      </c>
      <c r="D116" s="249" t="s">
        <v>425</v>
      </c>
      <c r="E116" s="249" t="s">
        <v>426</v>
      </c>
      <c r="F116" s="249" t="s">
        <v>427</v>
      </c>
      <c r="G116" s="250" t="s">
        <v>737</v>
      </c>
      <c r="H116" s="254" t="s">
        <v>428</v>
      </c>
      <c r="I116" s="249" t="e">
        <f ca="1">extraer_anchor([1]!Tabla16[[#This Row],[TIPO DE DOCUMENTO]])</f>
        <v>#NAME?</v>
      </c>
      <c r="J116" s="249" t="e">
        <f ca="1">extraer_hipervinculo([1]!Tabla16[[#This Row],[TIPO DE DOCUMENTO]])</f>
        <v>#NAME?</v>
      </c>
      <c r="K116" s="163" t="e">
        <f ca="1">HYPERLINK([1]!Tabla16[[#This Row],[Columna1]])</f>
        <v>#NAME?</v>
      </c>
    </row>
    <row r="117" spans="1:11" ht="15">
      <c r="A117" s="249" t="s">
        <v>18</v>
      </c>
      <c r="B117" s="249">
        <v>2020</v>
      </c>
      <c r="C117" s="249" t="s">
        <v>238</v>
      </c>
      <c r="D117" s="249" t="s">
        <v>48</v>
      </c>
      <c r="E117" s="249" t="s">
        <v>429</v>
      </c>
      <c r="F117" s="249" t="s">
        <v>430</v>
      </c>
      <c r="G117" s="250" t="s">
        <v>735</v>
      </c>
      <c r="H117" s="254" t="s">
        <v>717</v>
      </c>
      <c r="I117" s="249" t="e">
        <f ca="1">extraer_anchor([1]!Tabla16[[#This Row],[TIPO DE DOCUMENTO]])</f>
        <v>#NAME?</v>
      </c>
      <c r="J117" s="249" t="e">
        <f ca="1">extraer_hipervinculo([1]!Tabla16[[#This Row],[TIPO DE DOCUMENTO]])</f>
        <v>#NAME?</v>
      </c>
      <c r="K117" s="163" t="e">
        <f ca="1">HYPERLINK([1]!Tabla16[[#This Row],[Columna1]])</f>
        <v>#NAME?</v>
      </c>
    </row>
    <row r="118" spans="1:11" ht="15">
      <c r="A118" s="249" t="s">
        <v>18</v>
      </c>
      <c r="B118" s="249">
        <v>2020</v>
      </c>
      <c r="C118" s="249" t="s">
        <v>238</v>
      </c>
      <c r="D118" s="249" t="s">
        <v>196</v>
      </c>
      <c r="E118" s="249" t="s">
        <v>150</v>
      </c>
      <c r="F118" s="249" t="s">
        <v>151</v>
      </c>
      <c r="G118" s="250" t="s">
        <v>742</v>
      </c>
      <c r="H118" s="251" t="s">
        <v>431</v>
      </c>
      <c r="I118" s="249" t="e">
        <f ca="1">extraer_anchor([1]!Tabla16[[#This Row],[TIPO DE DOCUMENTO]])</f>
        <v>#NAME?</v>
      </c>
      <c r="J118" s="249" t="e">
        <f ca="1">extraer_hipervinculo([1]!Tabla16[[#This Row],[TIPO DE DOCUMENTO]])</f>
        <v>#NAME?</v>
      </c>
      <c r="K118" s="163" t="e">
        <f ca="1">HYPERLINK([1]!Tabla16[[#This Row],[Columna1]])</f>
        <v>#NAME?</v>
      </c>
    </row>
    <row r="119" spans="1:11" ht="15">
      <c r="A119" s="249" t="s">
        <v>18</v>
      </c>
      <c r="B119" s="249">
        <v>2020</v>
      </c>
      <c r="C119" s="249" t="s">
        <v>238</v>
      </c>
      <c r="D119" s="249" t="s">
        <v>432</v>
      </c>
      <c r="E119" s="249" t="s">
        <v>433</v>
      </c>
      <c r="F119" s="249" t="s">
        <v>434</v>
      </c>
      <c r="G119" s="250" t="s">
        <v>668</v>
      </c>
      <c r="H119" s="251" t="s">
        <v>435</v>
      </c>
      <c r="I119" s="249" t="e">
        <f ca="1">extraer_anchor([1]!Tabla16[[#This Row],[TIPO DE DOCUMENTO]])</f>
        <v>#NAME?</v>
      </c>
      <c r="J119" s="249" t="e">
        <f ca="1">extraer_hipervinculo([1]!Tabla16[[#This Row],[TIPO DE DOCUMENTO]])</f>
        <v>#NAME?</v>
      </c>
      <c r="K119" s="163" t="e">
        <f ca="1">HYPERLINK([1]!Tabla16[[#This Row],[Columna1]])</f>
        <v>#NAME?</v>
      </c>
    </row>
    <row r="120" spans="1:11" ht="15">
      <c r="A120" s="249" t="s">
        <v>18</v>
      </c>
      <c r="B120" s="249">
        <v>2020</v>
      </c>
      <c r="C120" s="249" t="s">
        <v>238</v>
      </c>
      <c r="D120" s="249" t="s">
        <v>48</v>
      </c>
      <c r="E120" s="249" t="s">
        <v>127</v>
      </c>
      <c r="F120" s="249" t="s">
        <v>128</v>
      </c>
      <c r="G120" s="250" t="s">
        <v>736</v>
      </c>
      <c r="H120" s="251" t="s">
        <v>221</v>
      </c>
      <c r="I120" s="249" t="e">
        <f ca="1">extraer_anchor([1]!Tabla16[[#This Row],[TIPO DE DOCUMENTO]])</f>
        <v>#NAME?</v>
      </c>
      <c r="J120" s="249" t="e">
        <f ca="1">extraer_hipervinculo([1]!Tabla16[[#This Row],[TIPO DE DOCUMENTO]])</f>
        <v>#NAME?</v>
      </c>
      <c r="K120" s="163" t="e">
        <f ca="1">HYPERLINK([1]!Tabla16[[#This Row],[Columna1]])</f>
        <v>#NAME?</v>
      </c>
    </row>
    <row r="121" spans="1:11" ht="15">
      <c r="A121" s="249" t="s">
        <v>18</v>
      </c>
      <c r="B121" s="249">
        <v>2020</v>
      </c>
      <c r="C121" s="249" t="s">
        <v>238</v>
      </c>
      <c r="D121" s="249" t="s">
        <v>432</v>
      </c>
      <c r="E121" s="249" t="s">
        <v>436</v>
      </c>
      <c r="F121" s="249" t="s">
        <v>437</v>
      </c>
      <c r="G121" s="250" t="s">
        <v>668</v>
      </c>
      <c r="H121" s="251" t="s">
        <v>438</v>
      </c>
      <c r="I121" s="249" t="e">
        <f ca="1">extraer_anchor([1]!Tabla16[[#This Row],[TIPO DE DOCUMENTO]])</f>
        <v>#NAME?</v>
      </c>
      <c r="J121" s="249" t="e">
        <f ca="1">extraer_hipervinculo([1]!Tabla16[[#This Row],[TIPO DE DOCUMENTO]])</f>
        <v>#NAME?</v>
      </c>
      <c r="K121" s="163" t="e">
        <f ca="1">HYPERLINK([1]!Tabla16[[#This Row],[Columna1]])</f>
        <v>#NAME?</v>
      </c>
    </row>
    <row r="122" spans="1:11" ht="15">
      <c r="A122" s="249" t="s">
        <v>18</v>
      </c>
      <c r="B122" s="249">
        <v>2020</v>
      </c>
      <c r="C122" s="249" t="s">
        <v>238</v>
      </c>
      <c r="D122" s="249" t="s">
        <v>48</v>
      </c>
      <c r="E122" s="249" t="s">
        <v>129</v>
      </c>
      <c r="F122" s="249" t="s">
        <v>130</v>
      </c>
      <c r="G122" s="260" t="s">
        <v>735</v>
      </c>
      <c r="H122" s="251" t="s">
        <v>222</v>
      </c>
      <c r="I122" s="249" t="e">
        <f ca="1">extraer_anchor([1]!Tabla16[[#This Row],[TIPO DE DOCUMENTO]])</f>
        <v>#NAME?</v>
      </c>
      <c r="J122" s="249" t="e">
        <f ca="1">extraer_hipervinculo([1]!Tabla16[[#This Row],[TIPO DE DOCUMENTO]])</f>
        <v>#NAME?</v>
      </c>
      <c r="K122" s="163" t="e">
        <f ca="1">HYPERLINK([1]!Tabla16[[#This Row],[Columna1]])</f>
        <v>#NAME?</v>
      </c>
    </row>
    <row r="123" spans="1:11" ht="15">
      <c r="A123" s="249" t="s">
        <v>18</v>
      </c>
      <c r="B123" s="249">
        <v>2020</v>
      </c>
      <c r="C123" s="249" t="s">
        <v>238</v>
      </c>
      <c r="D123" s="249" t="s">
        <v>48</v>
      </c>
      <c r="E123" s="249" t="s">
        <v>133</v>
      </c>
      <c r="F123" s="249" t="s">
        <v>134</v>
      </c>
      <c r="G123" s="250" t="s">
        <v>735</v>
      </c>
      <c r="H123" s="251" t="s">
        <v>217</v>
      </c>
      <c r="I123" s="249" t="e">
        <f ca="1">extraer_anchor([1]!Tabla16[[#This Row],[TIPO DE DOCUMENTO]])</f>
        <v>#NAME?</v>
      </c>
      <c r="J123" s="249" t="e">
        <f ca="1">extraer_hipervinculo([1]!Tabla16[[#This Row],[TIPO DE DOCUMENTO]])</f>
        <v>#NAME?</v>
      </c>
      <c r="K123" s="163" t="e">
        <f ca="1">HYPERLINK([1]!Tabla16[[#This Row],[Columna1]])</f>
        <v>#NAME?</v>
      </c>
    </row>
    <row r="124" spans="1:11" ht="15">
      <c r="A124" s="249" t="s">
        <v>18</v>
      </c>
      <c r="B124" s="249">
        <v>2020</v>
      </c>
      <c r="C124" s="249" t="s">
        <v>238</v>
      </c>
      <c r="D124" s="249" t="s">
        <v>48</v>
      </c>
      <c r="E124" s="249" t="s">
        <v>131</v>
      </c>
      <c r="F124" s="249" t="s">
        <v>132</v>
      </c>
      <c r="G124" s="261" t="s">
        <v>674</v>
      </c>
      <c r="H124" s="251" t="s">
        <v>439</v>
      </c>
      <c r="I124" s="249" t="e">
        <f ca="1">extraer_anchor([1]!Tabla16[[#This Row],[TIPO DE DOCUMENTO]])</f>
        <v>#NAME?</v>
      </c>
      <c r="J124" s="249" t="e">
        <f ca="1">extraer_hipervinculo([1]!Tabla16[[#This Row],[TIPO DE DOCUMENTO]])</f>
        <v>#NAME?</v>
      </c>
      <c r="K124" s="163" t="e">
        <f ca="1">HYPERLINK([1]!Tabla16[[#This Row],[Columna1]])</f>
        <v>#NAME?</v>
      </c>
    </row>
    <row r="125" spans="1:11" ht="15">
      <c r="A125" s="249" t="s">
        <v>18</v>
      </c>
      <c r="B125" s="249">
        <v>2020</v>
      </c>
      <c r="C125" s="249" t="s">
        <v>238</v>
      </c>
      <c r="D125" s="249" t="s">
        <v>48</v>
      </c>
      <c r="E125" s="249" t="s">
        <v>135</v>
      </c>
      <c r="F125" s="249" t="s">
        <v>136</v>
      </c>
      <c r="G125" s="250" t="s">
        <v>736</v>
      </c>
      <c r="H125" s="251" t="s">
        <v>223</v>
      </c>
      <c r="I125" s="249" t="e">
        <f ca="1">extraer_anchor([1]!Tabla16[[#This Row],[TIPO DE DOCUMENTO]])</f>
        <v>#NAME?</v>
      </c>
      <c r="J125" s="249" t="e">
        <f ca="1">extraer_hipervinculo([1]!Tabla16[[#This Row],[TIPO DE DOCUMENTO]])</f>
        <v>#NAME?</v>
      </c>
      <c r="K125" s="163" t="e">
        <f ca="1">HYPERLINK([1]!Tabla16[[#This Row],[Columna1]])</f>
        <v>#NAME?</v>
      </c>
    </row>
    <row r="126" spans="1:11" ht="15">
      <c r="A126" s="249" t="s">
        <v>18</v>
      </c>
      <c r="B126" s="249">
        <v>2020</v>
      </c>
      <c r="C126" s="249" t="s">
        <v>238</v>
      </c>
      <c r="D126" s="249" t="s">
        <v>80</v>
      </c>
      <c r="E126" s="249" t="s">
        <v>157</v>
      </c>
      <c r="F126" s="249" t="s">
        <v>158</v>
      </c>
      <c r="G126" s="250" t="s">
        <v>735</v>
      </c>
      <c r="H126" s="251" t="s">
        <v>232</v>
      </c>
      <c r="I126" s="249" t="e">
        <f ca="1">extraer_anchor([1]!Tabla16[[#This Row],[TIPO DE DOCUMENTO]])</f>
        <v>#NAME?</v>
      </c>
      <c r="J126" s="249" t="e">
        <f ca="1">extraer_hipervinculo([1]!Tabla16[[#This Row],[TIPO DE DOCUMENTO]])</f>
        <v>#NAME?</v>
      </c>
      <c r="K126" s="163" t="e">
        <f ca="1">HYPERLINK([1]!Tabla16[[#This Row],[Columna1]])</f>
        <v>#NAME?</v>
      </c>
    </row>
    <row r="127" spans="1:11" ht="15">
      <c r="A127" s="249" t="s">
        <v>18</v>
      </c>
      <c r="B127" s="249">
        <v>2020</v>
      </c>
      <c r="C127" s="249" t="s">
        <v>238</v>
      </c>
      <c r="D127" s="249" t="s">
        <v>48</v>
      </c>
      <c r="E127" s="249" t="s">
        <v>137</v>
      </c>
      <c r="F127" s="249" t="s">
        <v>138</v>
      </c>
      <c r="G127" s="250" t="s">
        <v>736</v>
      </c>
      <c r="H127" s="251" t="s">
        <v>224</v>
      </c>
      <c r="I127" s="249" t="e">
        <f ca="1">extraer_anchor([1]!Tabla16[[#This Row],[TIPO DE DOCUMENTO]])</f>
        <v>#NAME?</v>
      </c>
      <c r="J127" s="249" t="e">
        <f ca="1">extraer_hipervinculo([1]!Tabla16[[#This Row],[TIPO DE DOCUMENTO]])</f>
        <v>#NAME?</v>
      </c>
      <c r="K127" s="163" t="e">
        <f ca="1">HYPERLINK([1]!Tabla16[[#This Row],[Columna1]])</f>
        <v>#NAME?</v>
      </c>
    </row>
    <row r="128" spans="1:11" ht="15">
      <c r="A128" s="249" t="s">
        <v>18</v>
      </c>
      <c r="B128" s="249">
        <v>2020</v>
      </c>
      <c r="C128" s="249" t="s">
        <v>238</v>
      </c>
      <c r="D128" s="249" t="s">
        <v>48</v>
      </c>
      <c r="E128" s="249" t="s">
        <v>139</v>
      </c>
      <c r="F128" s="249" t="s">
        <v>140</v>
      </c>
      <c r="G128" s="250" t="s">
        <v>736</v>
      </c>
      <c r="H128" s="262" t="s">
        <v>225</v>
      </c>
      <c r="I128" s="249" t="e">
        <f ca="1">extraer_anchor([1]!Tabla16[[#This Row],[TIPO DE DOCUMENTO]])</f>
        <v>#NAME?</v>
      </c>
      <c r="J128" s="249" t="e">
        <f ca="1">extraer_hipervinculo([1]!Tabla16[[#This Row],[TIPO DE DOCUMENTO]])</f>
        <v>#NAME?</v>
      </c>
      <c r="K128" s="163" t="e">
        <f ca="1">HYPERLINK([1]!Tabla16[[#This Row],[Columna1]])</f>
        <v>#NAME?</v>
      </c>
    </row>
    <row r="129" spans="1:11" ht="15">
      <c r="A129" s="249" t="s">
        <v>18</v>
      </c>
      <c r="B129" s="249">
        <v>2020</v>
      </c>
      <c r="C129" s="249" t="s">
        <v>238</v>
      </c>
      <c r="D129" s="249" t="s">
        <v>48</v>
      </c>
      <c r="E129" s="249" t="s">
        <v>440</v>
      </c>
      <c r="F129" s="249" t="s">
        <v>441</v>
      </c>
      <c r="G129" s="250" t="s">
        <v>736</v>
      </c>
      <c r="H129" s="251" t="s">
        <v>442</v>
      </c>
      <c r="I129" s="249" t="e">
        <f ca="1">extraer_anchor([1]!Tabla16[[#This Row],[TIPO DE DOCUMENTO]])</f>
        <v>#NAME?</v>
      </c>
      <c r="J129" s="249" t="e">
        <f ca="1">extraer_hipervinculo([1]!Tabla16[[#This Row],[TIPO DE DOCUMENTO]])</f>
        <v>#NAME?</v>
      </c>
      <c r="K129" s="163" t="e">
        <f ca="1">HYPERLINK([1]!Tabla16[[#This Row],[Columna1]])</f>
        <v>#NAME?</v>
      </c>
    </row>
    <row r="130" spans="1:11" ht="15">
      <c r="A130" s="249" t="s">
        <v>18</v>
      </c>
      <c r="B130" s="249">
        <v>2020</v>
      </c>
      <c r="C130" s="249" t="s">
        <v>238</v>
      </c>
      <c r="D130" s="249" t="s">
        <v>443</v>
      </c>
      <c r="E130" s="249" t="s">
        <v>444</v>
      </c>
      <c r="F130" s="249" t="s">
        <v>445</v>
      </c>
      <c r="G130" s="250" t="s">
        <v>737</v>
      </c>
      <c r="H130" s="251" t="s">
        <v>446</v>
      </c>
      <c r="I130" s="249" t="e">
        <f ca="1">extraer_anchor([1]!Tabla16[[#This Row],[TIPO DE DOCUMENTO]])</f>
        <v>#NAME?</v>
      </c>
      <c r="J130" s="249" t="e">
        <f ca="1">extraer_hipervinculo([1]!Tabla16[[#This Row],[TIPO DE DOCUMENTO]])</f>
        <v>#NAME?</v>
      </c>
      <c r="K130" s="163" t="e">
        <f ca="1">HYPERLINK([1]!Tabla16[[#This Row],[Columna1]])</f>
        <v>#NAME?</v>
      </c>
    </row>
    <row r="131" spans="1:11" ht="15">
      <c r="A131" s="249" t="s">
        <v>7</v>
      </c>
      <c r="B131" s="249">
        <v>2020</v>
      </c>
      <c r="C131" s="249" t="s">
        <v>238</v>
      </c>
      <c r="D131" s="249" t="s">
        <v>447</v>
      </c>
      <c r="E131" s="249" t="s">
        <v>448</v>
      </c>
      <c r="F131" s="249" t="s">
        <v>449</v>
      </c>
      <c r="G131" s="250" t="s">
        <v>673</v>
      </c>
      <c r="H131" s="251" t="s">
        <v>450</v>
      </c>
      <c r="I131" s="249" t="e">
        <f ca="1">extraer_anchor([1]!Tabla16[[#This Row],[TIPO DE DOCUMENTO]])</f>
        <v>#NAME?</v>
      </c>
      <c r="J131" s="249" t="e">
        <f ca="1">extraer_hipervinculo([1]!Tabla16[[#This Row],[TIPO DE DOCUMENTO]])</f>
        <v>#NAME?</v>
      </c>
      <c r="K131" s="163" t="e">
        <f ca="1">HYPERLINK([1]!Tabla16[[#This Row],[Columna1]])</f>
        <v>#NAME?</v>
      </c>
    </row>
    <row r="132" spans="1:11" ht="15">
      <c r="A132" s="249" t="s">
        <v>18</v>
      </c>
      <c r="B132" s="249">
        <v>2020</v>
      </c>
      <c r="C132" s="249" t="s">
        <v>238</v>
      </c>
      <c r="D132" s="249" t="s">
        <v>451</v>
      </c>
      <c r="E132" s="249" t="s">
        <v>309</v>
      </c>
      <c r="F132" s="249" t="s">
        <v>452</v>
      </c>
      <c r="G132" s="250" t="s">
        <v>736</v>
      </c>
      <c r="H132" s="251" t="s">
        <v>453</v>
      </c>
      <c r="I132" s="249" t="e">
        <f ca="1">extraer_anchor([1]!Tabla16[[#This Row],[TIPO DE DOCUMENTO]])</f>
        <v>#NAME?</v>
      </c>
      <c r="J132" s="249" t="e">
        <f ca="1">extraer_hipervinculo([1]!Tabla16[[#This Row],[TIPO DE DOCUMENTO]])</f>
        <v>#NAME?</v>
      </c>
      <c r="K132" s="163" t="e">
        <f ca="1">HYPERLINK([1]!Tabla16[[#This Row],[Columna1]])</f>
        <v>#NAME?</v>
      </c>
    </row>
    <row r="133" spans="1:11" ht="15">
      <c r="A133" s="249" t="s">
        <v>29</v>
      </c>
      <c r="B133" s="249">
        <v>2020</v>
      </c>
      <c r="C133" s="249" t="s">
        <v>238</v>
      </c>
      <c r="D133" s="249" t="s">
        <v>80</v>
      </c>
      <c r="E133" s="249" t="s">
        <v>155</v>
      </c>
      <c r="F133" s="249" t="s">
        <v>156</v>
      </c>
      <c r="G133" s="250" t="s">
        <v>670</v>
      </c>
      <c r="H133" s="251" t="s">
        <v>231</v>
      </c>
      <c r="I133" s="249" t="e">
        <f ca="1">extraer_anchor([1]!Tabla16[[#This Row],[TIPO DE DOCUMENTO]])</f>
        <v>#NAME?</v>
      </c>
      <c r="J133" s="249" t="e">
        <f ca="1">extraer_hipervinculo([1]!Tabla16[[#This Row],[TIPO DE DOCUMENTO]])</f>
        <v>#NAME?</v>
      </c>
      <c r="K133" s="163" t="e">
        <f ca="1">HYPERLINK([1]!Tabla16[[#This Row],[Columna1]])</f>
        <v>#NAME?</v>
      </c>
    </row>
    <row r="134" spans="1:11" ht="15">
      <c r="A134" s="249" t="s">
        <v>18</v>
      </c>
      <c r="B134" s="249">
        <v>2020</v>
      </c>
      <c r="C134" s="249" t="s">
        <v>238</v>
      </c>
      <c r="D134" s="249" t="s">
        <v>454</v>
      </c>
      <c r="E134" s="249" t="s">
        <v>455</v>
      </c>
      <c r="F134" s="249" t="s">
        <v>456</v>
      </c>
      <c r="G134" s="250" t="s">
        <v>736</v>
      </c>
      <c r="H134" s="251" t="s">
        <v>457</v>
      </c>
      <c r="I134" s="249" t="e">
        <f ca="1">extraer_anchor([1]!Tabla16[[#This Row],[TIPO DE DOCUMENTO]])</f>
        <v>#NAME?</v>
      </c>
      <c r="J134" s="249" t="e">
        <f ca="1">extraer_hipervinculo([1]!Tabla16[[#This Row],[TIPO DE DOCUMENTO]])</f>
        <v>#NAME?</v>
      </c>
      <c r="K134" s="163" t="e">
        <f ca="1">HYPERLINK([1]!Tabla16[[#This Row],[Columna1]])</f>
        <v>#NAME?</v>
      </c>
    </row>
    <row r="135" spans="1:11" ht="15">
      <c r="A135" s="249" t="s">
        <v>18</v>
      </c>
      <c r="B135" s="249">
        <v>2020</v>
      </c>
      <c r="C135" s="249" t="s">
        <v>238</v>
      </c>
      <c r="D135" s="249" t="s">
        <v>238</v>
      </c>
      <c r="E135" s="249" t="s">
        <v>109</v>
      </c>
      <c r="F135" s="249" t="s">
        <v>458</v>
      </c>
      <c r="G135" s="250" t="s">
        <v>668</v>
      </c>
      <c r="H135" s="251" t="s">
        <v>459</v>
      </c>
      <c r="I135" s="249" t="e">
        <f ca="1">extraer_anchor([1]!Tabla16[[#This Row],[TIPO DE DOCUMENTO]])</f>
        <v>#NAME?</v>
      </c>
      <c r="J135" s="249" t="e">
        <f ca="1">extraer_hipervinculo([1]!Tabla16[[#This Row],[TIPO DE DOCUMENTO]])</f>
        <v>#NAME?</v>
      </c>
      <c r="K135" s="163" t="e">
        <f ca="1">HYPERLINK([1]!Tabla16[[#This Row],[Columna1]])</f>
        <v>#NAME?</v>
      </c>
    </row>
    <row r="136" spans="1:11" ht="15">
      <c r="A136" s="249" t="s">
        <v>18</v>
      </c>
      <c r="B136" s="249">
        <v>2020</v>
      </c>
      <c r="C136" s="249" t="s">
        <v>238</v>
      </c>
      <c r="D136" s="249" t="s">
        <v>48</v>
      </c>
      <c r="E136" s="249" t="s">
        <v>460</v>
      </c>
      <c r="F136" s="249" t="s">
        <v>461</v>
      </c>
      <c r="G136" s="250" t="s">
        <v>736</v>
      </c>
      <c r="H136" s="251" t="s">
        <v>462</v>
      </c>
      <c r="I136" s="249" t="e">
        <f ca="1">extraer_anchor([1]!Tabla16[[#This Row],[TIPO DE DOCUMENTO]])</f>
        <v>#NAME?</v>
      </c>
      <c r="J136" s="249" t="e">
        <f ca="1">extraer_hipervinculo([1]!Tabla16[[#This Row],[TIPO DE DOCUMENTO]])</f>
        <v>#NAME?</v>
      </c>
      <c r="K136" s="163" t="e">
        <f ca="1">HYPERLINK([1]!Tabla16[[#This Row],[Columna1]])</f>
        <v>#NAME?</v>
      </c>
    </row>
    <row r="137" spans="1:11" ht="15">
      <c r="A137" s="249" t="s">
        <v>18</v>
      </c>
      <c r="B137" s="249">
        <v>2020</v>
      </c>
      <c r="C137" s="249" t="s">
        <v>238</v>
      </c>
      <c r="D137" s="249" t="s">
        <v>463</v>
      </c>
      <c r="E137" s="249" t="s">
        <v>460</v>
      </c>
      <c r="F137" s="249" t="s">
        <v>464</v>
      </c>
      <c r="G137" s="255" t="s">
        <v>741</v>
      </c>
      <c r="H137" s="251" t="s">
        <v>465</v>
      </c>
      <c r="I137" s="249" t="e">
        <f ca="1">extraer_anchor([1]!Tabla16[[#This Row],[TIPO DE DOCUMENTO]])</f>
        <v>#NAME?</v>
      </c>
      <c r="J137" s="249" t="e">
        <f ca="1">extraer_hipervinculo([1]!Tabla16[[#This Row],[TIPO DE DOCUMENTO]])</f>
        <v>#NAME?</v>
      </c>
      <c r="K137" s="163" t="e">
        <f ca="1">HYPERLINK([1]!Tabla16[[#This Row],[Columna1]])</f>
        <v>#NAME?</v>
      </c>
    </row>
    <row r="138" spans="1:11" ht="15">
      <c r="A138" s="249" t="s">
        <v>18</v>
      </c>
      <c r="B138" s="249">
        <v>2020</v>
      </c>
      <c r="C138" s="249" t="s">
        <v>238</v>
      </c>
      <c r="D138" s="249" t="s">
        <v>466</v>
      </c>
      <c r="E138" s="249" t="s">
        <v>467</v>
      </c>
      <c r="F138" s="249" t="s">
        <v>468</v>
      </c>
      <c r="G138" s="255" t="s">
        <v>741</v>
      </c>
      <c r="H138" s="251" t="s">
        <v>469</v>
      </c>
      <c r="I138" s="249" t="e">
        <f ca="1">extraer_anchor([1]!Tabla16[[#This Row],[TIPO DE DOCUMENTO]])</f>
        <v>#NAME?</v>
      </c>
      <c r="J138" s="249" t="e">
        <f ca="1">extraer_hipervinculo([1]!Tabla16[[#This Row],[TIPO DE DOCUMENTO]])</f>
        <v>#NAME?</v>
      </c>
      <c r="K138" s="163" t="e">
        <f ca="1">HYPERLINK([1]!Tabla16[[#This Row],[Columna1]])</f>
        <v>#NAME?</v>
      </c>
    </row>
    <row r="139" spans="1:11" ht="15">
      <c r="A139" s="249" t="s">
        <v>18</v>
      </c>
      <c r="B139" s="249">
        <v>2020</v>
      </c>
      <c r="C139" s="249" t="s">
        <v>238</v>
      </c>
      <c r="D139" s="249" t="s">
        <v>470</v>
      </c>
      <c r="E139" s="249" t="s">
        <v>471</v>
      </c>
      <c r="F139" s="249" t="s">
        <v>472</v>
      </c>
      <c r="G139" s="255" t="s">
        <v>736</v>
      </c>
      <c r="H139" s="251" t="s">
        <v>473</v>
      </c>
      <c r="I139" s="249" t="e">
        <f ca="1">extraer_anchor([1]!Tabla16[[#This Row],[TIPO DE DOCUMENTO]])</f>
        <v>#NAME?</v>
      </c>
      <c r="J139" s="249" t="e">
        <f ca="1">extraer_hipervinculo([1]!Tabla16[[#This Row],[TIPO DE DOCUMENTO]])</f>
        <v>#NAME?</v>
      </c>
      <c r="K139" s="163" t="e">
        <f ca="1">HYPERLINK([1]!Tabla16[[#This Row],[Columna1]])</f>
        <v>#NAME?</v>
      </c>
    </row>
    <row r="140" spans="1:11" ht="15">
      <c r="A140" s="249" t="s">
        <v>18</v>
      </c>
      <c r="B140" s="249">
        <v>2020</v>
      </c>
      <c r="C140" s="249" t="s">
        <v>238</v>
      </c>
      <c r="D140" s="249" t="s">
        <v>474</v>
      </c>
      <c r="E140" s="249" t="s">
        <v>471</v>
      </c>
      <c r="F140" s="249" t="s">
        <v>475</v>
      </c>
      <c r="G140" s="255" t="s">
        <v>736</v>
      </c>
      <c r="H140" s="251" t="s">
        <v>476</v>
      </c>
      <c r="I140" s="249" t="e">
        <f ca="1">extraer_anchor([1]!Tabla16[[#This Row],[TIPO DE DOCUMENTO]])</f>
        <v>#NAME?</v>
      </c>
      <c r="J140" s="249" t="e">
        <f ca="1">extraer_hipervinculo([1]!Tabla16[[#This Row],[TIPO DE DOCUMENTO]])</f>
        <v>#NAME?</v>
      </c>
      <c r="K140" s="163" t="e">
        <f ca="1">HYPERLINK([1]!Tabla16[[#This Row],[Columna1]])</f>
        <v>#NAME?</v>
      </c>
    </row>
    <row r="141" spans="1:11" ht="15">
      <c r="A141" s="249" t="s">
        <v>18</v>
      </c>
      <c r="B141" s="249">
        <v>2020</v>
      </c>
      <c r="C141" s="249" t="s">
        <v>238</v>
      </c>
      <c r="D141" s="249" t="s">
        <v>477</v>
      </c>
      <c r="E141" s="249" t="s">
        <v>471</v>
      </c>
      <c r="F141" s="249" t="s">
        <v>478</v>
      </c>
      <c r="G141" s="250" t="s">
        <v>736</v>
      </c>
      <c r="H141" s="251" t="s">
        <v>479</v>
      </c>
      <c r="I141" s="249" t="e">
        <f ca="1">extraer_anchor([1]!Tabla16[[#This Row],[TIPO DE DOCUMENTO]])</f>
        <v>#NAME?</v>
      </c>
      <c r="J141" s="249" t="e">
        <f ca="1">extraer_hipervinculo([1]!Tabla16[[#This Row],[TIPO DE DOCUMENTO]])</f>
        <v>#NAME?</v>
      </c>
      <c r="K141" s="163" t="e">
        <f ca="1">HYPERLINK([1]!Tabla16[[#This Row],[Columna1]])</f>
        <v>#NAME?</v>
      </c>
    </row>
    <row r="142" spans="1:11" ht="15">
      <c r="A142" s="249" t="s">
        <v>18</v>
      </c>
      <c r="B142" s="249">
        <v>2020</v>
      </c>
      <c r="C142" s="249" t="s">
        <v>238</v>
      </c>
      <c r="D142" s="249" t="s">
        <v>480</v>
      </c>
      <c r="E142" s="249" t="s">
        <v>481</v>
      </c>
      <c r="F142" s="249" t="s">
        <v>482</v>
      </c>
      <c r="G142" s="252" t="s">
        <v>735</v>
      </c>
      <c r="H142" s="251" t="s">
        <v>483</v>
      </c>
      <c r="I142" s="249" t="e">
        <f ca="1">extraer_anchor([1]!Tabla16[[#This Row],[TIPO DE DOCUMENTO]])</f>
        <v>#NAME?</v>
      </c>
      <c r="J142" s="249" t="e">
        <f ca="1">extraer_hipervinculo([1]!Tabla16[[#This Row],[TIPO DE DOCUMENTO]])</f>
        <v>#NAME?</v>
      </c>
      <c r="K142" s="163" t="e">
        <f ca="1">HYPERLINK([1]!Tabla16[[#This Row],[Columna1]])</f>
        <v>#NAME?</v>
      </c>
    </row>
    <row r="143" spans="1:11" ht="15">
      <c r="A143" s="249" t="s">
        <v>18</v>
      </c>
      <c r="B143" s="249">
        <v>2020</v>
      </c>
      <c r="C143" s="249" t="s">
        <v>238</v>
      </c>
      <c r="D143" s="249" t="s">
        <v>48</v>
      </c>
      <c r="E143" s="249" t="s">
        <v>141</v>
      </c>
      <c r="F143" s="249" t="s">
        <v>142</v>
      </c>
      <c r="G143" s="252" t="s">
        <v>735</v>
      </c>
      <c r="H143" s="251" t="s">
        <v>226</v>
      </c>
      <c r="I143" s="249" t="e">
        <f ca="1">extraer_anchor([1]!Tabla16[[#This Row],[TIPO DE DOCUMENTO]])</f>
        <v>#NAME?</v>
      </c>
      <c r="J143" s="249" t="e">
        <f ca="1">extraer_hipervinculo([1]!Tabla16[[#This Row],[TIPO DE DOCUMENTO]])</f>
        <v>#NAME?</v>
      </c>
      <c r="K143" s="163" t="e">
        <f ca="1">HYPERLINK([1]!Tabla16[[#This Row],[Columna1]])</f>
        <v>#NAME?</v>
      </c>
    </row>
    <row r="144" spans="1:11" ht="15">
      <c r="A144" s="249" t="s">
        <v>18</v>
      </c>
      <c r="B144" s="249">
        <v>2020</v>
      </c>
      <c r="C144" s="249" t="s">
        <v>238</v>
      </c>
      <c r="D144" s="249" t="s">
        <v>484</v>
      </c>
      <c r="E144" s="249" t="s">
        <v>485</v>
      </c>
      <c r="F144" s="249" t="s">
        <v>486</v>
      </c>
      <c r="G144" s="252" t="s">
        <v>741</v>
      </c>
      <c r="H144" s="254" t="s">
        <v>487</v>
      </c>
      <c r="I144" s="249" t="e">
        <f ca="1">extraer_anchor([1]!Tabla16[[#This Row],[TIPO DE DOCUMENTO]])</f>
        <v>#NAME?</v>
      </c>
      <c r="J144" s="249" t="e">
        <f ca="1">extraer_hipervinculo([1]!Tabla16[[#This Row],[TIPO DE DOCUMENTO]])</f>
        <v>#NAME?</v>
      </c>
      <c r="K144" s="163" t="e">
        <f ca="1">HYPERLINK([1]!Tabla16[[#This Row],[Columna1]])</f>
        <v>#NAME?</v>
      </c>
    </row>
    <row r="145" spans="1:11" ht="15">
      <c r="A145" s="249" t="s">
        <v>18</v>
      </c>
      <c r="B145" s="249">
        <v>2020</v>
      </c>
      <c r="C145" s="249" t="s">
        <v>238</v>
      </c>
      <c r="D145" s="249" t="s">
        <v>488</v>
      </c>
      <c r="E145" s="249" t="s">
        <v>489</v>
      </c>
      <c r="F145" s="249" t="s">
        <v>490</v>
      </c>
      <c r="G145" s="252" t="s">
        <v>741</v>
      </c>
      <c r="H145" s="254" t="s">
        <v>491</v>
      </c>
      <c r="I145" s="249" t="e">
        <f ca="1">extraer_anchor([1]!Tabla16[[#This Row],[TIPO DE DOCUMENTO]])</f>
        <v>#NAME?</v>
      </c>
      <c r="J145" s="249" t="e">
        <f ca="1">extraer_hipervinculo([1]!Tabla16[[#This Row],[TIPO DE DOCUMENTO]])</f>
        <v>#NAME?</v>
      </c>
      <c r="K145" s="163" t="e">
        <f ca="1">HYPERLINK([1]!Tabla16[[#This Row],[Columna1]])</f>
        <v>#NAME?</v>
      </c>
    </row>
    <row r="146" spans="1:11" ht="15">
      <c r="A146" s="249" t="s">
        <v>18</v>
      </c>
      <c r="B146" s="249">
        <v>2020</v>
      </c>
      <c r="C146" s="249" t="s">
        <v>238</v>
      </c>
      <c r="D146" s="249" t="s">
        <v>48</v>
      </c>
      <c r="E146" s="249" t="s">
        <v>492</v>
      </c>
      <c r="F146" s="249" t="s">
        <v>493</v>
      </c>
      <c r="G146" s="252" t="s">
        <v>736</v>
      </c>
      <c r="H146" s="253" t="s">
        <v>494</v>
      </c>
      <c r="I146" s="249" t="e">
        <f ca="1">extraer_anchor([1]!Tabla16[[#This Row],[TIPO DE DOCUMENTO]])</f>
        <v>#NAME?</v>
      </c>
      <c r="J146" s="249" t="e">
        <f ca="1">extraer_hipervinculo([1]!Tabla16[[#This Row],[TIPO DE DOCUMENTO]])</f>
        <v>#NAME?</v>
      </c>
      <c r="K146" s="163" t="e">
        <f ca="1">HYPERLINK([1]!Tabla16[[#This Row],[Columna1]])</f>
        <v>#NAME?</v>
      </c>
    </row>
    <row r="147" spans="1:11" ht="15">
      <c r="A147" s="249" t="s">
        <v>18</v>
      </c>
      <c r="B147" s="249">
        <v>2020</v>
      </c>
      <c r="C147" s="249" t="s">
        <v>238</v>
      </c>
      <c r="D147" s="249" t="s">
        <v>551</v>
      </c>
      <c r="E147" s="249" t="s">
        <v>322</v>
      </c>
      <c r="F147" s="249" t="s">
        <v>495</v>
      </c>
      <c r="G147" s="252" t="s">
        <v>735</v>
      </c>
      <c r="H147" s="254" t="s">
        <v>496</v>
      </c>
      <c r="I147" s="249" t="e">
        <f ca="1">extraer_anchor([1]!Tabla16[[#This Row],[TIPO DE DOCUMENTO]])</f>
        <v>#NAME?</v>
      </c>
      <c r="J147" s="249" t="e">
        <f ca="1">extraer_hipervinculo([1]!Tabla16[[#This Row],[TIPO DE DOCUMENTO]])</f>
        <v>#NAME?</v>
      </c>
      <c r="K147" s="163" t="e">
        <f ca="1">HYPERLINK([1]!Tabla16[[#This Row],[Columna1]])</f>
        <v>#NAME?</v>
      </c>
    </row>
    <row r="148" spans="1:11" ht="15">
      <c r="A148" s="249" t="s">
        <v>18</v>
      </c>
      <c r="B148" s="249">
        <v>2020</v>
      </c>
      <c r="C148" s="249" t="s">
        <v>238</v>
      </c>
      <c r="D148" s="249" t="s">
        <v>48</v>
      </c>
      <c r="E148" s="249" t="s">
        <v>497</v>
      </c>
      <c r="F148" s="249" t="s">
        <v>122</v>
      </c>
      <c r="G148" s="252" t="s">
        <v>735</v>
      </c>
      <c r="H148" s="254" t="s">
        <v>218</v>
      </c>
      <c r="I148" s="249" t="e">
        <f ca="1">extraer_anchor([1]!Tabla16[[#This Row],[TIPO DE DOCUMENTO]])</f>
        <v>#NAME?</v>
      </c>
      <c r="J148" s="249" t="e">
        <f ca="1">extraer_hipervinculo([1]!Tabla16[[#This Row],[TIPO DE DOCUMENTO]])</f>
        <v>#NAME?</v>
      </c>
      <c r="K148" s="163" t="e">
        <f ca="1">HYPERLINK([1]!Tabla16[[#This Row],[Columna1]])</f>
        <v>#NAME?</v>
      </c>
    </row>
    <row r="149" spans="1:11" ht="15">
      <c r="A149" s="249" t="s">
        <v>18</v>
      </c>
      <c r="B149" s="249">
        <v>2020</v>
      </c>
      <c r="C149" s="249" t="s">
        <v>238</v>
      </c>
      <c r="D149" s="249" t="s">
        <v>33</v>
      </c>
      <c r="E149" s="249" t="s">
        <v>497</v>
      </c>
      <c r="F149" s="249" t="s">
        <v>160</v>
      </c>
      <c r="G149" s="252" t="s">
        <v>735</v>
      </c>
      <c r="H149" s="254" t="s">
        <v>218</v>
      </c>
      <c r="I149" s="249" t="e">
        <f ca="1">extraer_anchor([1]!Tabla16[[#This Row],[TIPO DE DOCUMENTO]])</f>
        <v>#NAME?</v>
      </c>
      <c r="J149" s="249" t="e">
        <f ca="1">extraer_hipervinculo([1]!Tabla16[[#This Row],[TIPO DE DOCUMENTO]])</f>
        <v>#NAME?</v>
      </c>
      <c r="K149" s="163" t="e">
        <f ca="1">HYPERLINK([1]!Tabla16[[#This Row],[Columna1]])</f>
        <v>#NAME?</v>
      </c>
    </row>
    <row r="150" spans="1:11" ht="15.75" thickBot="1">
      <c r="A150" s="249" t="s">
        <v>7</v>
      </c>
      <c r="B150" s="249">
        <v>2020</v>
      </c>
      <c r="C150" s="249" t="s">
        <v>238</v>
      </c>
      <c r="D150" s="249" t="s">
        <v>498</v>
      </c>
      <c r="E150" s="249" t="s">
        <v>499</v>
      </c>
      <c r="F150" s="249" t="s">
        <v>500</v>
      </c>
      <c r="G150" s="255" t="s">
        <v>741</v>
      </c>
      <c r="H150" s="263" t="s">
        <v>501</v>
      </c>
      <c r="I150" s="249" t="e">
        <f ca="1">extraer_anchor([1]!Tabla16[[#This Row],[TIPO DE DOCUMENTO]])</f>
        <v>#NAME?</v>
      </c>
      <c r="J150" s="249" t="e">
        <f ca="1">extraer_hipervinculo([1]!Tabla16[[#This Row],[TIPO DE DOCUMENTO]])</f>
        <v>#NAME?</v>
      </c>
      <c r="K150" s="163" t="e">
        <f ca="1">HYPERLINK([1]!Tabla16[[#This Row],[Columna1]])</f>
        <v>#NAME?</v>
      </c>
    </row>
    <row r="151" spans="1:11" ht="15.75" thickTop="1">
      <c r="A151" s="249" t="s">
        <v>29</v>
      </c>
      <c r="B151" s="249">
        <v>2020</v>
      </c>
      <c r="C151" s="249" t="s">
        <v>238</v>
      </c>
      <c r="D151" s="249" t="s">
        <v>48</v>
      </c>
      <c r="E151" s="249" t="s">
        <v>502</v>
      </c>
      <c r="F151" s="249" t="s">
        <v>503</v>
      </c>
      <c r="G151" s="255" t="s">
        <v>737</v>
      </c>
      <c r="H151" s="264" t="s">
        <v>504</v>
      </c>
      <c r="I151" s="249" t="e">
        <f ca="1">extraer_anchor([1]!Tabla16[[#This Row],[TIPO DE DOCUMENTO]])</f>
        <v>#NAME?</v>
      </c>
      <c r="J151" s="249" t="e">
        <f ca="1">extraer_hipervinculo([1]!Tabla16[[#This Row],[TIPO DE DOCUMENTO]])</f>
        <v>#NAME?</v>
      </c>
      <c r="K151" s="163" t="e">
        <f ca="1">HYPERLINK([1]!Tabla16[[#This Row],[Columna1]])</f>
        <v>#NAME?</v>
      </c>
    </row>
    <row r="152" spans="1:11" ht="15">
      <c r="A152" s="249" t="s">
        <v>29</v>
      </c>
      <c r="B152" s="249">
        <v>2020</v>
      </c>
      <c r="C152" s="249" t="s">
        <v>238</v>
      </c>
      <c r="D152" s="249" t="s">
        <v>23</v>
      </c>
      <c r="E152" s="249" t="s">
        <v>153</v>
      </c>
      <c r="F152" s="249" t="s">
        <v>154</v>
      </c>
      <c r="G152" s="255" t="s">
        <v>742</v>
      </c>
      <c r="H152" s="264" t="s">
        <v>230</v>
      </c>
      <c r="I152" s="249" t="e">
        <f ca="1">extraer_anchor([1]!Tabla16[[#This Row],[TIPO DE DOCUMENTO]])</f>
        <v>#NAME?</v>
      </c>
      <c r="J152" s="249" t="e">
        <f ca="1">extraer_hipervinculo([1]!Tabla16[[#This Row],[TIPO DE DOCUMENTO]])</f>
        <v>#NAME?</v>
      </c>
      <c r="K152" s="163" t="e">
        <f ca="1">HYPERLINK([1]!Tabla16[[#This Row],[Columna1]])</f>
        <v>#NAME?</v>
      </c>
    </row>
    <row r="153" spans="1:11" ht="15">
      <c r="A153" s="249" t="s">
        <v>29</v>
      </c>
      <c r="B153" s="249">
        <v>2020</v>
      </c>
      <c r="C153" s="249" t="s">
        <v>238</v>
      </c>
      <c r="D153" s="249" t="s">
        <v>196</v>
      </c>
      <c r="E153" s="249" t="s">
        <v>505</v>
      </c>
      <c r="F153" s="249" t="s">
        <v>506</v>
      </c>
      <c r="G153" s="250" t="s">
        <v>736</v>
      </c>
      <c r="H153" s="264" t="s">
        <v>507</v>
      </c>
      <c r="I153" s="249" t="e">
        <f ca="1">extraer_anchor([1]!Tabla16[[#This Row],[TIPO DE DOCUMENTO]])</f>
        <v>#NAME?</v>
      </c>
      <c r="J153" s="249" t="e">
        <f ca="1">extraer_hipervinculo([1]!Tabla16[[#This Row],[TIPO DE DOCUMENTO]])</f>
        <v>#NAME?</v>
      </c>
      <c r="K153" s="163" t="e">
        <f ca="1">HYPERLINK([1]!Tabla16[[#This Row],[Columna1]])</f>
        <v>#NAME?</v>
      </c>
    </row>
    <row r="154" spans="1:11" ht="15">
      <c r="A154" s="249" t="s">
        <v>18</v>
      </c>
      <c r="B154" s="249">
        <v>2020</v>
      </c>
      <c r="C154" s="249" t="s">
        <v>238</v>
      </c>
      <c r="D154" s="249" t="s">
        <v>48</v>
      </c>
      <c r="E154" s="249" t="s">
        <v>508</v>
      </c>
      <c r="F154" s="249" t="s">
        <v>126</v>
      </c>
      <c r="G154" s="250" t="s">
        <v>743</v>
      </c>
      <c r="H154" s="264" t="s">
        <v>220</v>
      </c>
      <c r="I154" s="249" t="e">
        <f ca="1">extraer_anchor([1]!Tabla16[[#This Row],[TIPO DE DOCUMENTO]])</f>
        <v>#NAME?</v>
      </c>
      <c r="J154" s="249" t="e">
        <f ca="1">extraer_hipervinculo([1]!Tabla16[[#This Row],[TIPO DE DOCUMENTO]])</f>
        <v>#NAME?</v>
      </c>
      <c r="K154" s="163" t="e">
        <f ca="1">HYPERLINK([1]!Tabla16[[#This Row],[Columna1]])</f>
        <v>#NAME?</v>
      </c>
    </row>
    <row r="155" spans="1:11" ht="15">
      <c r="A155" s="249" t="s">
        <v>18</v>
      </c>
      <c r="B155" s="249">
        <v>2020</v>
      </c>
      <c r="C155" s="249" t="s">
        <v>238</v>
      </c>
      <c r="D155" s="249" t="s">
        <v>657</v>
      </c>
      <c r="E155" s="249" t="s">
        <v>658</v>
      </c>
      <c r="F155" s="249" t="s">
        <v>659</v>
      </c>
      <c r="G155" s="250" t="s">
        <v>668</v>
      </c>
      <c r="H155" s="264" t="s">
        <v>718</v>
      </c>
      <c r="I155" s="249" t="e">
        <f ca="1">extraer_anchor([1]!Tabla16[[#This Row],[TIPO DE DOCUMENTO]])</f>
        <v>#NAME?</v>
      </c>
      <c r="J155" s="249" t="e">
        <f ca="1">extraer_hipervinculo([1]!Tabla16[[#This Row],[TIPO DE DOCUMENTO]])</f>
        <v>#NAME?</v>
      </c>
      <c r="K155" s="163" t="e">
        <f ca="1">HYPERLINK([1]!Tabla16[[#This Row],[Columna1]])</f>
        <v>#NAME?</v>
      </c>
    </row>
    <row r="156" spans="1:11" ht="15">
      <c r="A156" s="249" t="s">
        <v>18</v>
      </c>
      <c r="B156" s="249">
        <v>2020</v>
      </c>
      <c r="C156" s="249" t="s">
        <v>238</v>
      </c>
      <c r="D156" s="249" t="s">
        <v>509</v>
      </c>
      <c r="E156" s="249" t="s">
        <v>510</v>
      </c>
      <c r="F156" s="249" t="s">
        <v>511</v>
      </c>
      <c r="G156" s="250" t="s">
        <v>735</v>
      </c>
      <c r="H156" s="264" t="s">
        <v>512</v>
      </c>
      <c r="I156" s="249" t="e">
        <f ca="1">extraer_anchor([1]!Tabla16[[#This Row],[TIPO DE DOCUMENTO]])</f>
        <v>#NAME?</v>
      </c>
      <c r="J156" s="249" t="e">
        <f ca="1">extraer_hipervinculo([1]!Tabla16[[#This Row],[TIPO DE DOCUMENTO]])</f>
        <v>#NAME?</v>
      </c>
      <c r="K156" s="163" t="e">
        <f ca="1">HYPERLINK([1]!Tabla16[[#This Row],[Columna1]])</f>
        <v>#NAME?</v>
      </c>
    </row>
    <row r="157" spans="1:11" ht="15">
      <c r="A157" s="249" t="s">
        <v>18</v>
      </c>
      <c r="B157" s="249">
        <v>2020</v>
      </c>
      <c r="C157" s="249" t="s">
        <v>238</v>
      </c>
      <c r="D157" s="249" t="s">
        <v>48</v>
      </c>
      <c r="E157" s="249" t="s">
        <v>143</v>
      </c>
      <c r="F157" s="249" t="s">
        <v>144</v>
      </c>
      <c r="G157" s="250" t="s">
        <v>736</v>
      </c>
      <c r="H157" s="264" t="s">
        <v>227</v>
      </c>
      <c r="I157" s="249" t="e">
        <f ca="1">extraer_anchor([1]!Tabla16[[#This Row],[TIPO DE DOCUMENTO]])</f>
        <v>#NAME?</v>
      </c>
      <c r="J157" s="249" t="e">
        <f ca="1">extraer_hipervinculo([1]!Tabla16[[#This Row],[TIPO DE DOCUMENTO]])</f>
        <v>#NAME?</v>
      </c>
      <c r="K157" s="163" t="e">
        <f ca="1">HYPERLINK([1]!Tabla16[[#This Row],[Columna1]])</f>
        <v>#NAME?</v>
      </c>
    </row>
    <row r="158" spans="1:11" ht="15">
      <c r="A158" s="249" t="s">
        <v>29</v>
      </c>
      <c r="B158" s="249">
        <v>2020</v>
      </c>
      <c r="C158" s="249" t="s">
        <v>238</v>
      </c>
      <c r="D158" s="249" t="s">
        <v>513</v>
      </c>
      <c r="E158" s="249" t="s">
        <v>514</v>
      </c>
      <c r="F158" s="249" t="s">
        <v>515</v>
      </c>
      <c r="G158" s="250" t="s">
        <v>737</v>
      </c>
      <c r="H158" s="264" t="s">
        <v>516</v>
      </c>
      <c r="I158" s="249" t="e">
        <f ca="1">extraer_anchor([1]!Tabla16[[#This Row],[TIPO DE DOCUMENTO]])</f>
        <v>#NAME?</v>
      </c>
      <c r="J158" s="249" t="e">
        <f ca="1">extraer_hipervinculo([1]!Tabla16[[#This Row],[TIPO DE DOCUMENTO]])</f>
        <v>#NAME?</v>
      </c>
      <c r="K158" s="163" t="e">
        <f ca="1">HYPERLINK([1]!Tabla16[[#This Row],[Columna1]])</f>
        <v>#NAME?</v>
      </c>
    </row>
    <row r="159" spans="1:11" ht="15">
      <c r="A159" s="249" t="s">
        <v>18</v>
      </c>
      <c r="B159" s="249">
        <v>2020</v>
      </c>
      <c r="C159" s="249" t="s">
        <v>238</v>
      </c>
      <c r="D159" s="249" t="s">
        <v>48</v>
      </c>
      <c r="E159" s="249" t="s">
        <v>145</v>
      </c>
      <c r="F159" s="249" t="s">
        <v>146</v>
      </c>
      <c r="G159" s="250" t="s">
        <v>735</v>
      </c>
      <c r="H159" s="264" t="s">
        <v>228</v>
      </c>
      <c r="I159" s="249" t="e">
        <f ca="1">extraer_anchor([1]!Tabla16[[#This Row],[TIPO DE DOCUMENTO]])</f>
        <v>#NAME?</v>
      </c>
      <c r="J159" s="249" t="e">
        <f ca="1">extraer_hipervinculo([1]!Tabla16[[#This Row],[TIPO DE DOCUMENTO]])</f>
        <v>#NAME?</v>
      </c>
      <c r="K159" s="163" t="e">
        <f ca="1">HYPERLINK([1]!Tabla16[[#This Row],[Columna1]])</f>
        <v>#NAME?</v>
      </c>
    </row>
    <row r="160" spans="1:11" ht="15">
      <c r="A160" s="249" t="s">
        <v>29</v>
      </c>
      <c r="B160" s="249">
        <v>2020</v>
      </c>
      <c r="C160" s="249" t="s">
        <v>238</v>
      </c>
      <c r="D160" s="249" t="s">
        <v>196</v>
      </c>
      <c r="E160" s="249" t="s">
        <v>517</v>
      </c>
      <c r="F160" s="249" t="s">
        <v>148</v>
      </c>
      <c r="G160" s="250" t="s">
        <v>736</v>
      </c>
      <c r="H160" s="264" t="s">
        <v>229</v>
      </c>
      <c r="I160" s="249" t="e">
        <f ca="1">extraer_anchor([1]!Tabla16[[#This Row],[TIPO DE DOCUMENTO]])</f>
        <v>#NAME?</v>
      </c>
      <c r="J160" s="249" t="e">
        <f ca="1">extraer_hipervinculo([1]!Tabla16[[#This Row],[TIPO DE DOCUMENTO]])</f>
        <v>#NAME?</v>
      </c>
      <c r="K160" s="163" t="e">
        <f ca="1">HYPERLINK([1]!Tabla16[[#This Row],[Columna1]])</f>
        <v>#NAME?</v>
      </c>
    </row>
    <row r="161" spans="1:11" ht="15">
      <c r="A161" s="249" t="s">
        <v>29</v>
      </c>
      <c r="B161" s="249">
        <v>2020</v>
      </c>
      <c r="C161" s="249" t="s">
        <v>238</v>
      </c>
      <c r="D161" s="249" t="s">
        <v>238</v>
      </c>
      <c r="E161" s="249" t="s">
        <v>518</v>
      </c>
      <c r="F161" s="249" t="s">
        <v>519</v>
      </c>
      <c r="G161" s="250" t="s">
        <v>742</v>
      </c>
      <c r="H161" s="264" t="s">
        <v>520</v>
      </c>
      <c r="I161" s="249" t="e">
        <f ca="1">extraer_anchor([1]!Tabla16[[#This Row],[TIPO DE DOCUMENTO]])</f>
        <v>#NAME?</v>
      </c>
      <c r="J161" s="249" t="e">
        <f ca="1">extraer_hipervinculo([1]!Tabla16[[#This Row],[TIPO DE DOCUMENTO]])</f>
        <v>#NAME?</v>
      </c>
      <c r="K161" s="163" t="e">
        <f ca="1">HYPERLINK([1]!Tabla16[[#This Row],[Columna1]])</f>
        <v>#NAME?</v>
      </c>
    </row>
    <row r="162" spans="1:11" ht="15">
      <c r="A162" s="249" t="s">
        <v>18</v>
      </c>
      <c r="B162" s="249">
        <v>2016</v>
      </c>
      <c r="C162" s="249" t="s">
        <v>238</v>
      </c>
      <c r="D162" s="249" t="s">
        <v>48</v>
      </c>
      <c r="E162" s="249" t="s">
        <v>521</v>
      </c>
      <c r="F162" s="249" t="s">
        <v>522</v>
      </c>
      <c r="G162" s="250" t="s">
        <v>735</v>
      </c>
      <c r="H162" s="264" t="s">
        <v>523</v>
      </c>
      <c r="I162" s="249" t="e">
        <f ca="1">extraer_anchor([1]!Tabla16[[#This Row],[TIPO DE DOCUMENTO]])</f>
        <v>#NAME?</v>
      </c>
      <c r="J162" s="249" t="e">
        <f ca="1">extraer_hipervinculo([1]!Tabla16[[#This Row],[TIPO DE DOCUMENTO]])</f>
        <v>#NAME?</v>
      </c>
      <c r="K162" s="163" t="e">
        <f ca="1">HYPERLINK([1]!Tabla16[[#This Row],[Columna1]])</f>
        <v>#NAME?</v>
      </c>
    </row>
    <row r="163" spans="1:11" ht="15">
      <c r="A163" s="249" t="s">
        <v>29</v>
      </c>
      <c r="B163" s="249">
        <v>2009</v>
      </c>
      <c r="C163" s="249" t="s">
        <v>238</v>
      </c>
      <c r="D163" s="249" t="s">
        <v>524</v>
      </c>
      <c r="E163" s="249" t="s">
        <v>525</v>
      </c>
      <c r="F163" s="249" t="s">
        <v>526</v>
      </c>
      <c r="G163" s="250" t="s">
        <v>737</v>
      </c>
      <c r="H163" s="264" t="s">
        <v>527</v>
      </c>
      <c r="I163" s="249" t="e">
        <f ca="1">extraer_anchor([1]!Tabla16[[#This Row],[TIPO DE DOCUMENTO]])</f>
        <v>#NAME?</v>
      </c>
      <c r="J163" s="249" t="e">
        <f ca="1">extraer_hipervinculo([1]!Tabla16[[#This Row],[TIPO DE DOCUMENTO]])</f>
        <v>#NAME?</v>
      </c>
      <c r="K163" s="163" t="e">
        <f ca="1">HYPERLINK([1]!Tabla16[[#This Row],[Columna1]])</f>
        <v>#NAME?</v>
      </c>
    </row>
    <row r="164" spans="1:11" ht="15">
      <c r="A164" s="249" t="s">
        <v>18</v>
      </c>
      <c r="B164" s="249">
        <v>2008</v>
      </c>
      <c r="C164" s="249" t="s">
        <v>238</v>
      </c>
      <c r="D164" s="249" t="s">
        <v>48</v>
      </c>
      <c r="E164" s="249" t="s">
        <v>123</v>
      </c>
      <c r="F164" s="249" t="s">
        <v>124</v>
      </c>
      <c r="G164" s="250" t="s">
        <v>735</v>
      </c>
      <c r="H164" s="264" t="s">
        <v>219</v>
      </c>
      <c r="I164" s="249" t="e">
        <f ca="1">extraer_anchor([1]!Tabla16[[#This Row],[TIPO DE DOCUMENTO]])</f>
        <v>#NAME?</v>
      </c>
      <c r="J164" s="249" t="e">
        <f ca="1">extraer_hipervinculo([1]!Tabla16[[#This Row],[TIPO DE DOCUMENTO]])</f>
        <v>#NAME?</v>
      </c>
      <c r="K164" s="163" t="e">
        <f ca="1">HYPERLINK([1]!Tabla16[[#This Row],[Columna1]])</f>
        <v>#NAME?</v>
      </c>
    </row>
    <row r="165" spans="1:11" ht="15">
      <c r="A165" s="249" t="s">
        <v>7</v>
      </c>
      <c r="B165" s="249">
        <v>2020</v>
      </c>
      <c r="C165" s="249" t="s">
        <v>33</v>
      </c>
      <c r="D165" s="249" t="s">
        <v>238</v>
      </c>
      <c r="E165" s="249" t="s">
        <v>91</v>
      </c>
      <c r="F165" s="249" t="s">
        <v>92</v>
      </c>
      <c r="G165" s="250" t="s">
        <v>735</v>
      </c>
      <c r="H165" s="264" t="s">
        <v>201</v>
      </c>
      <c r="I165" s="249" t="e">
        <f ca="1">extraer_anchor([1]!Tabla16[[#This Row],[TIPO DE DOCUMENTO]])</f>
        <v>#NAME?</v>
      </c>
      <c r="J165" s="249" t="e">
        <f ca="1">extraer_hipervinculo([1]!Tabla16[[#This Row],[TIPO DE DOCUMENTO]])</f>
        <v>#NAME?</v>
      </c>
      <c r="K165" s="163" t="e">
        <f ca="1">HYPERLINK([1]!Tabla16[[#This Row],[Columna1]])</f>
        <v>#NAME?</v>
      </c>
    </row>
    <row r="166" spans="1:11" ht="15">
      <c r="A166" s="249" t="s">
        <v>18</v>
      </c>
      <c r="B166" s="249">
        <v>2020</v>
      </c>
      <c r="C166" s="249" t="s">
        <v>33</v>
      </c>
      <c r="D166" s="249" t="s">
        <v>528</v>
      </c>
      <c r="E166" s="249" t="s">
        <v>99</v>
      </c>
      <c r="F166" s="249" t="s">
        <v>100</v>
      </c>
      <c r="G166" s="250" t="s">
        <v>738</v>
      </c>
      <c r="H166" s="264" t="s">
        <v>205</v>
      </c>
      <c r="I166" s="249" t="e">
        <f ca="1">extraer_anchor([1]!Tabla16[[#This Row],[TIPO DE DOCUMENTO]])</f>
        <v>#NAME?</v>
      </c>
      <c r="J166" s="249" t="e">
        <f ca="1">extraer_hipervinculo([1]!Tabla16[[#This Row],[TIPO DE DOCUMENTO]])</f>
        <v>#NAME?</v>
      </c>
      <c r="K166" s="163" t="e">
        <f ca="1">HYPERLINK([1]!Tabla16[[#This Row],[Columna1]])</f>
        <v>#NAME?</v>
      </c>
    </row>
    <row r="167" spans="1:11" ht="15">
      <c r="A167" s="249" t="s">
        <v>18</v>
      </c>
      <c r="B167" s="249">
        <v>2020</v>
      </c>
      <c r="C167" s="249" t="s">
        <v>33</v>
      </c>
      <c r="D167" s="249" t="s">
        <v>528</v>
      </c>
      <c r="E167" s="249" t="s">
        <v>101</v>
      </c>
      <c r="F167" s="249" t="s">
        <v>102</v>
      </c>
      <c r="G167" s="250" t="s">
        <v>673</v>
      </c>
      <c r="H167" s="264" t="s">
        <v>719</v>
      </c>
      <c r="I167" s="249" t="e">
        <f ca="1">extraer_anchor([1]!Tabla16[[#This Row],[TIPO DE DOCUMENTO]])</f>
        <v>#NAME?</v>
      </c>
      <c r="J167" s="249" t="e">
        <f ca="1">extraer_hipervinculo([1]!Tabla16[[#This Row],[TIPO DE DOCUMENTO]])</f>
        <v>#NAME?</v>
      </c>
      <c r="K167" s="163" t="e">
        <f ca="1">HYPERLINK([1]!Tabla16[[#This Row],[Columna1]])</f>
        <v>#NAME?</v>
      </c>
    </row>
    <row r="168" spans="1:11" ht="15">
      <c r="A168" s="249" t="s">
        <v>29</v>
      </c>
      <c r="B168" s="249">
        <v>2020</v>
      </c>
      <c r="C168" s="249" t="s">
        <v>33</v>
      </c>
      <c r="D168" s="249" t="s">
        <v>238</v>
      </c>
      <c r="E168" s="249" t="s">
        <v>93</v>
      </c>
      <c r="F168" s="249" t="s">
        <v>94</v>
      </c>
      <c r="G168" s="250" t="s">
        <v>675</v>
      </c>
      <c r="H168" s="264" t="s">
        <v>202</v>
      </c>
      <c r="I168" s="249" t="e">
        <f ca="1">extraer_anchor([1]!Tabla16[[#This Row],[TIPO DE DOCUMENTO]])</f>
        <v>#NAME?</v>
      </c>
      <c r="J168" s="249" t="e">
        <f ca="1">extraer_hipervinculo([1]!Tabla16[[#This Row],[TIPO DE DOCUMENTO]])</f>
        <v>#NAME?</v>
      </c>
      <c r="K168" s="163" t="e">
        <f ca="1">HYPERLINK([1]!Tabla16[[#This Row],[Columna1]])</f>
        <v>#NAME?</v>
      </c>
    </row>
    <row r="169" spans="1:11" ht="15">
      <c r="A169" s="249" t="s">
        <v>29</v>
      </c>
      <c r="B169" s="249">
        <v>2020</v>
      </c>
      <c r="C169" s="249" t="s">
        <v>33</v>
      </c>
      <c r="D169" s="249" t="s">
        <v>48</v>
      </c>
      <c r="E169" s="249" t="s">
        <v>88</v>
      </c>
      <c r="F169" s="249" t="s">
        <v>89</v>
      </c>
      <c r="G169" s="250" t="s">
        <v>737</v>
      </c>
      <c r="H169" s="264" t="s">
        <v>200</v>
      </c>
      <c r="I169" s="249" t="e">
        <f ca="1">extraer_anchor([1]!Tabla16[[#This Row],[TIPO DE DOCUMENTO]])</f>
        <v>#NAME?</v>
      </c>
      <c r="J169" s="249" t="e">
        <f ca="1">extraer_hipervinculo([1]!Tabla16[[#This Row],[TIPO DE DOCUMENTO]])</f>
        <v>#NAME?</v>
      </c>
      <c r="K169" s="163" t="e">
        <f ca="1">HYPERLINK([1]!Tabla16[[#This Row],[Columna1]])</f>
        <v>#NAME?</v>
      </c>
    </row>
    <row r="170" spans="1:11" ht="15">
      <c r="A170" s="249" t="s">
        <v>18</v>
      </c>
      <c r="B170" s="249">
        <v>2020</v>
      </c>
      <c r="C170" s="249" t="s">
        <v>33</v>
      </c>
      <c r="D170" s="249" t="s">
        <v>529</v>
      </c>
      <c r="E170" s="249" t="s">
        <v>530</v>
      </c>
      <c r="F170" s="249" t="s">
        <v>531</v>
      </c>
      <c r="G170" s="250" t="s">
        <v>735</v>
      </c>
      <c r="H170" s="264" t="s">
        <v>532</v>
      </c>
      <c r="I170" s="249" t="e">
        <f ca="1">extraer_anchor([1]!Tabla16[[#This Row],[TIPO DE DOCUMENTO]])</f>
        <v>#NAME?</v>
      </c>
      <c r="J170" s="249" t="e">
        <f ca="1">extraer_hipervinculo([1]!Tabla16[[#This Row],[TIPO DE DOCUMENTO]])</f>
        <v>#NAME?</v>
      </c>
      <c r="K170" s="163" t="e">
        <f ca="1">HYPERLINK([1]!Tabla16[[#This Row],[Columna1]])</f>
        <v>#NAME?</v>
      </c>
    </row>
    <row r="171" spans="1:11" ht="15">
      <c r="A171" s="249" t="s">
        <v>18</v>
      </c>
      <c r="B171" s="249">
        <v>2020</v>
      </c>
      <c r="C171" s="249" t="s">
        <v>33</v>
      </c>
      <c r="D171" s="249" t="s">
        <v>238</v>
      </c>
      <c r="E171" s="249" t="s">
        <v>95</v>
      </c>
      <c r="F171" s="249" t="s">
        <v>96</v>
      </c>
      <c r="G171" s="250" t="s">
        <v>736</v>
      </c>
      <c r="H171" s="264" t="s">
        <v>203</v>
      </c>
      <c r="I171" s="249" t="e">
        <f ca="1">extraer_anchor([1]!Tabla16[[#This Row],[TIPO DE DOCUMENTO]])</f>
        <v>#NAME?</v>
      </c>
      <c r="J171" s="249" t="e">
        <f ca="1">extraer_hipervinculo([1]!Tabla16[[#This Row],[TIPO DE DOCUMENTO]])</f>
        <v>#NAME?</v>
      </c>
      <c r="K171" s="163" t="e">
        <f ca="1">HYPERLINK([1]!Tabla16[[#This Row],[Columna1]])</f>
        <v>#NAME?</v>
      </c>
    </row>
    <row r="172" spans="1:11" ht="15">
      <c r="A172" s="249" t="s">
        <v>29</v>
      </c>
      <c r="B172" s="249">
        <v>2020</v>
      </c>
      <c r="C172" s="249" t="s">
        <v>33</v>
      </c>
      <c r="D172" s="249" t="s">
        <v>528</v>
      </c>
      <c r="E172" s="249" t="s">
        <v>103</v>
      </c>
      <c r="F172" s="249" t="s">
        <v>104</v>
      </c>
      <c r="G172" s="250" t="s">
        <v>673</v>
      </c>
      <c r="H172" s="264" t="s">
        <v>206</v>
      </c>
      <c r="I172" s="249" t="e">
        <f ca="1">extraer_anchor([1]!Tabla16[[#This Row],[TIPO DE DOCUMENTO]])</f>
        <v>#NAME?</v>
      </c>
      <c r="J172" s="249" t="e">
        <f ca="1">extraer_hipervinculo([1]!Tabla16[[#This Row],[TIPO DE DOCUMENTO]])</f>
        <v>#NAME?</v>
      </c>
      <c r="K172" s="163" t="e">
        <f ca="1">HYPERLINK([1]!Tabla16[[#This Row],[Columna1]])</f>
        <v>#NAME?</v>
      </c>
    </row>
    <row r="173" spans="1:11" ht="15">
      <c r="A173" s="249" t="s">
        <v>29</v>
      </c>
      <c r="B173" s="249">
        <v>2020</v>
      </c>
      <c r="C173" s="249" t="s">
        <v>33</v>
      </c>
      <c r="D173" s="249" t="s">
        <v>528</v>
      </c>
      <c r="E173" s="249" t="s">
        <v>660</v>
      </c>
      <c r="F173" s="249" t="s">
        <v>533</v>
      </c>
      <c r="G173" s="250" t="s">
        <v>668</v>
      </c>
      <c r="H173" s="264" t="s">
        <v>534</v>
      </c>
      <c r="I173" s="249" t="e">
        <f ca="1">extraer_anchor([1]!Tabla16[[#This Row],[TIPO DE DOCUMENTO]])</f>
        <v>#NAME?</v>
      </c>
      <c r="J173" s="249" t="e">
        <f ca="1">extraer_hipervinculo([1]!Tabla16[[#This Row],[TIPO DE DOCUMENTO]])</f>
        <v>#NAME?</v>
      </c>
      <c r="K173" s="163" t="e">
        <f ca="1">HYPERLINK([1]!Tabla16[[#This Row],[Columna1]])</f>
        <v>#NAME?</v>
      </c>
    </row>
    <row r="174" spans="1:11" ht="15">
      <c r="A174" s="249" t="s">
        <v>29</v>
      </c>
      <c r="B174" s="249">
        <v>2019</v>
      </c>
      <c r="C174" s="249" t="s">
        <v>33</v>
      </c>
      <c r="D174" s="249" t="s">
        <v>238</v>
      </c>
      <c r="E174" s="249" t="s">
        <v>97</v>
      </c>
      <c r="F174" s="249" t="s">
        <v>98</v>
      </c>
      <c r="G174" s="250" t="s">
        <v>735</v>
      </c>
      <c r="H174" s="264" t="s">
        <v>204</v>
      </c>
      <c r="I174" s="249" t="e">
        <f ca="1">extraer_anchor([1]!Tabla16[[#This Row],[TIPO DE DOCUMENTO]])</f>
        <v>#NAME?</v>
      </c>
      <c r="J174" s="249" t="e">
        <f ca="1">extraer_hipervinculo([1]!Tabla16[[#This Row],[TIPO DE DOCUMENTO]])</f>
        <v>#NAME?</v>
      </c>
      <c r="K174" s="163" t="e">
        <f ca="1">HYPERLINK([1]!Tabla16[[#This Row],[Columna1]])</f>
        <v>#NAME?</v>
      </c>
    </row>
    <row r="175" spans="1:11" ht="15">
      <c r="A175" s="249" t="s">
        <v>18</v>
      </c>
      <c r="B175" s="249">
        <v>2020</v>
      </c>
      <c r="C175" s="249" t="s">
        <v>69</v>
      </c>
      <c r="D175" s="249" t="s">
        <v>661</v>
      </c>
      <c r="E175" s="249" t="s">
        <v>662</v>
      </c>
      <c r="F175" s="249" t="s">
        <v>663</v>
      </c>
      <c r="G175" s="250" t="s">
        <v>736</v>
      </c>
      <c r="H175" s="264" t="s">
        <v>720</v>
      </c>
      <c r="I175" s="249" t="e">
        <f ca="1">extraer_anchor([1]!Tabla16[[#This Row],[TIPO DE DOCUMENTO]])</f>
        <v>#NAME?</v>
      </c>
      <c r="J175" s="249" t="e">
        <f ca="1">extraer_hipervinculo([1]!Tabla16[[#This Row],[TIPO DE DOCUMENTO]])</f>
        <v>#NAME?</v>
      </c>
      <c r="K175" s="163" t="e">
        <f ca="1">HYPERLINK([1]!Tabla16[[#This Row],[Columna1]])</f>
        <v>#NAME?</v>
      </c>
    </row>
    <row r="176" spans="1:11" ht="15">
      <c r="A176" s="249" t="s">
        <v>18</v>
      </c>
      <c r="B176" s="249">
        <v>2020</v>
      </c>
      <c r="C176" s="249" t="s">
        <v>69</v>
      </c>
      <c r="D176" s="249" t="s">
        <v>238</v>
      </c>
      <c r="E176" s="249" t="s">
        <v>59</v>
      </c>
      <c r="F176" s="249" t="s">
        <v>62</v>
      </c>
      <c r="G176" s="250" t="s">
        <v>735</v>
      </c>
      <c r="H176" s="264" t="s">
        <v>187</v>
      </c>
      <c r="I176" s="249" t="e">
        <f ca="1">extraer_anchor([1]!Tabla16[[#This Row],[TIPO DE DOCUMENTO]])</f>
        <v>#NAME?</v>
      </c>
      <c r="J176" s="249" t="e">
        <f ca="1">extraer_hipervinculo([1]!Tabla16[[#This Row],[TIPO DE DOCUMENTO]])</f>
        <v>#NAME?</v>
      </c>
      <c r="K176" s="163" t="e">
        <f ca="1">HYPERLINK([1]!Tabla16[[#This Row],[Columna1]])</f>
        <v>#NAME?</v>
      </c>
    </row>
    <row r="177" spans="1:11" ht="15">
      <c r="A177" s="249" t="s">
        <v>18</v>
      </c>
      <c r="B177" s="249">
        <v>2020</v>
      </c>
      <c r="C177" s="249" t="s">
        <v>69</v>
      </c>
      <c r="D177" s="249" t="s">
        <v>238</v>
      </c>
      <c r="E177" s="249" t="s">
        <v>239</v>
      </c>
      <c r="F177" s="249" t="s">
        <v>240</v>
      </c>
      <c r="G177" s="250" t="s">
        <v>735</v>
      </c>
      <c r="H177" s="264" t="s">
        <v>241</v>
      </c>
      <c r="I177" s="249" t="e">
        <f ca="1">extraer_anchor([1]!Tabla16[[#This Row],[TIPO DE DOCUMENTO]])</f>
        <v>#NAME?</v>
      </c>
      <c r="J177" s="249" t="e">
        <f ca="1">extraer_hipervinculo([1]!Tabla16[[#This Row],[TIPO DE DOCUMENTO]])</f>
        <v>#NAME?</v>
      </c>
      <c r="K177" s="163" t="e">
        <f ca="1">HYPERLINK([1]!Tabla16[[#This Row],[Columna1]])</f>
        <v>#NAME?</v>
      </c>
    </row>
    <row r="178" spans="1:11" ht="15">
      <c r="A178" s="249" t="s">
        <v>29</v>
      </c>
      <c r="B178" s="249">
        <v>2020</v>
      </c>
      <c r="C178" s="249" t="s">
        <v>69</v>
      </c>
      <c r="D178" s="249" t="s">
        <v>32</v>
      </c>
      <c r="E178" s="249" t="s">
        <v>49</v>
      </c>
      <c r="F178" s="249" t="s">
        <v>242</v>
      </c>
      <c r="G178" s="250" t="s">
        <v>676</v>
      </c>
      <c r="H178" s="264" t="s">
        <v>184</v>
      </c>
      <c r="I178" s="249" t="e">
        <f ca="1">extraer_anchor([1]!Tabla16[[#This Row],[TIPO DE DOCUMENTO]])</f>
        <v>#NAME?</v>
      </c>
      <c r="J178" s="249" t="e">
        <f ca="1">extraer_hipervinculo([1]!Tabla16[[#This Row],[TIPO DE DOCUMENTO]])</f>
        <v>#NAME?</v>
      </c>
      <c r="K178" s="163" t="e">
        <f ca="1">HYPERLINK([1]!Tabla16[[#This Row],[Columna1]])</f>
        <v>#NAME?</v>
      </c>
    </row>
    <row r="179" spans="1:11" ht="15">
      <c r="A179" s="249" t="s">
        <v>18</v>
      </c>
      <c r="B179" s="249">
        <v>2020</v>
      </c>
      <c r="C179" s="249" t="s">
        <v>69</v>
      </c>
      <c r="D179" s="249" t="s">
        <v>248</v>
      </c>
      <c r="E179" s="249" t="s">
        <v>63</v>
      </c>
      <c r="F179" s="249" t="s">
        <v>64</v>
      </c>
      <c r="G179" s="250" t="s">
        <v>677</v>
      </c>
      <c r="H179" s="264" t="s">
        <v>188</v>
      </c>
      <c r="I179" s="249" t="e">
        <f ca="1">extraer_anchor([1]!Tabla16[[#This Row],[TIPO DE DOCUMENTO]])</f>
        <v>#NAME?</v>
      </c>
      <c r="J179" s="249" t="e">
        <f ca="1">extraer_hipervinculo([1]!Tabla16[[#This Row],[TIPO DE DOCUMENTO]])</f>
        <v>#NAME?</v>
      </c>
      <c r="K179" s="163" t="e">
        <f ca="1">HYPERLINK([1]!Tabla16[[#This Row],[Columna1]])</f>
        <v>#NAME?</v>
      </c>
    </row>
    <row r="180" spans="1:11" ht="15">
      <c r="A180" s="249" t="s">
        <v>18</v>
      </c>
      <c r="B180" s="249">
        <v>2020</v>
      </c>
      <c r="C180" s="249" t="s">
        <v>69</v>
      </c>
      <c r="D180" s="249" t="s">
        <v>248</v>
      </c>
      <c r="E180" s="249" t="s">
        <v>66</v>
      </c>
      <c r="F180" s="249" t="s">
        <v>67</v>
      </c>
      <c r="G180" s="250" t="s">
        <v>741</v>
      </c>
      <c r="H180" s="264" t="s">
        <v>189</v>
      </c>
      <c r="I180" s="249" t="e">
        <f ca="1">extraer_anchor([1]!Tabla16[[#This Row],[TIPO DE DOCUMENTO]])</f>
        <v>#NAME?</v>
      </c>
      <c r="J180" s="249" t="e">
        <f ca="1">extraer_hipervinculo([1]!Tabla16[[#This Row],[TIPO DE DOCUMENTO]])</f>
        <v>#NAME?</v>
      </c>
      <c r="K180" s="163" t="e">
        <f ca="1">HYPERLINK([1]!Tabla16[[#This Row],[Columna1]])</f>
        <v>#NAME?</v>
      </c>
    </row>
    <row r="181" spans="1:11" ht="15">
      <c r="A181" s="249" t="s">
        <v>18</v>
      </c>
      <c r="B181" s="249">
        <v>2020</v>
      </c>
      <c r="C181" s="249" t="s">
        <v>69</v>
      </c>
      <c r="D181" s="249" t="s">
        <v>197</v>
      </c>
      <c r="E181" s="249" t="s">
        <v>55</v>
      </c>
      <c r="F181" s="249" t="s">
        <v>56</v>
      </c>
      <c r="G181" s="255" t="s">
        <v>735</v>
      </c>
      <c r="H181" s="264" t="s">
        <v>186</v>
      </c>
      <c r="I181" s="249" t="e">
        <f ca="1">extraer_anchor([1]!Tabla16[[#This Row],[TIPO DE DOCUMENTO]])</f>
        <v>#NAME?</v>
      </c>
      <c r="J181" s="249" t="e">
        <f ca="1">extraer_hipervinculo([1]!Tabla16[[#This Row],[TIPO DE DOCUMENTO]])</f>
        <v>#NAME?</v>
      </c>
      <c r="K181" s="163" t="e">
        <f ca="1">HYPERLINK([1]!Tabla16[[#This Row],[Columna1]])</f>
        <v>#NAME?</v>
      </c>
    </row>
    <row r="182" spans="1:11" ht="15">
      <c r="A182" s="249" t="s">
        <v>29</v>
      </c>
      <c r="B182" s="249">
        <v>2019</v>
      </c>
      <c r="C182" s="249" t="s">
        <v>69</v>
      </c>
      <c r="D182" s="249" t="s">
        <v>32</v>
      </c>
      <c r="E182" s="249" t="s">
        <v>52</v>
      </c>
      <c r="F182" s="249" t="s">
        <v>53</v>
      </c>
      <c r="G182" s="250" t="s">
        <v>745</v>
      </c>
      <c r="H182" s="264" t="s">
        <v>185</v>
      </c>
      <c r="I182" s="249" t="e">
        <f ca="1">extraer_anchor([1]!Tabla16[[#This Row],[TIPO DE DOCUMENTO]])</f>
        <v>#NAME?</v>
      </c>
      <c r="J182" s="249" t="e">
        <f ca="1">extraer_hipervinculo([1]!Tabla16[[#This Row],[TIPO DE DOCUMENTO]])</f>
        <v>#NAME?</v>
      </c>
      <c r="K182" s="163" t="e">
        <f ca="1">HYPERLINK([1]!Tabla16[[#This Row],[Columna1]])</f>
        <v>#NAME?</v>
      </c>
    </row>
    <row r="183" spans="1:11" ht="15">
      <c r="A183" s="249" t="s">
        <v>29</v>
      </c>
      <c r="B183" s="249">
        <v>2020</v>
      </c>
      <c r="C183" s="249" t="s">
        <v>163</v>
      </c>
      <c r="D183" s="249" t="s">
        <v>243</v>
      </c>
      <c r="E183" s="249" t="s">
        <v>161</v>
      </c>
      <c r="F183" s="249" t="s">
        <v>162</v>
      </c>
      <c r="G183" s="252" t="s">
        <v>737</v>
      </c>
      <c r="H183" s="264" t="s">
        <v>233</v>
      </c>
      <c r="I183" s="249" t="e">
        <f ca="1">extraer_anchor([1]!Tabla16[[#This Row],[TIPO DE DOCUMENTO]])</f>
        <v>#NAME?</v>
      </c>
      <c r="J183" s="249" t="e">
        <f ca="1">extraer_hipervinculo([1]!Tabla16[[#This Row],[TIPO DE DOCUMENTO]])</f>
        <v>#NAME?</v>
      </c>
      <c r="K183" s="163" t="e">
        <f ca="1">HYPERLINK([1]!Tabla16[[#This Row],[Columna1]])</f>
        <v>#NAME?</v>
      </c>
    </row>
    <row r="184" spans="1:11" ht="15">
      <c r="A184" s="249" t="s">
        <v>7</v>
      </c>
      <c r="B184" s="249">
        <v>2020</v>
      </c>
      <c r="C184" s="249" t="s">
        <v>163</v>
      </c>
      <c r="D184" s="249" t="s">
        <v>238</v>
      </c>
      <c r="E184" s="249" t="s">
        <v>164</v>
      </c>
      <c r="F184" s="249" t="s">
        <v>165</v>
      </c>
      <c r="G184" s="265" t="s">
        <v>735</v>
      </c>
      <c r="H184" s="264" t="s">
        <v>234</v>
      </c>
      <c r="I184" s="249" t="e">
        <f ca="1">extraer_anchor([1]!Tabla16[[#This Row],[TIPO DE DOCUMENTO]])</f>
        <v>#NAME?</v>
      </c>
      <c r="J184" s="249" t="e">
        <f ca="1">extraer_hipervinculo([1]!Tabla16[[#This Row],[TIPO DE DOCUMENTO]])</f>
        <v>#NAME?</v>
      </c>
      <c r="K184" s="163" t="e">
        <f ca="1">HYPERLINK([1]!Tabla16[[#This Row],[Columna1]])</f>
        <v>#NAME?</v>
      </c>
    </row>
    <row r="185" spans="1:11" ht="15">
      <c r="A185" s="249" t="s">
        <v>7</v>
      </c>
      <c r="B185" s="249">
        <v>2020</v>
      </c>
      <c r="C185" s="249" t="s">
        <v>163</v>
      </c>
      <c r="D185" s="249" t="s">
        <v>238</v>
      </c>
      <c r="E185" s="249" t="s">
        <v>164</v>
      </c>
      <c r="F185" s="249" t="s">
        <v>166</v>
      </c>
      <c r="G185" s="255" t="s">
        <v>735</v>
      </c>
      <c r="H185" s="264" t="s">
        <v>235</v>
      </c>
      <c r="I185" s="249" t="e">
        <f ca="1">extraer_anchor([1]!Tabla16[[#This Row],[TIPO DE DOCUMENTO]])</f>
        <v>#NAME?</v>
      </c>
      <c r="J185" s="249" t="e">
        <f ca="1">extraer_hipervinculo([1]!Tabla16[[#This Row],[TIPO DE DOCUMENTO]])</f>
        <v>#NAME?</v>
      </c>
      <c r="K185" s="163" t="e">
        <f ca="1">HYPERLINK([1]!Tabla16[[#This Row],[Columna1]])</f>
        <v>#NAME?</v>
      </c>
    </row>
    <row r="186" spans="1:11" ht="15">
      <c r="A186" s="249" t="s">
        <v>29</v>
      </c>
      <c r="B186" s="249">
        <v>2020</v>
      </c>
      <c r="C186" s="249" t="s">
        <v>163</v>
      </c>
      <c r="D186" s="249" t="s">
        <v>33</v>
      </c>
      <c r="E186" s="249" t="s">
        <v>244</v>
      </c>
      <c r="F186" s="249" t="s">
        <v>245</v>
      </c>
      <c r="G186" s="265" t="s">
        <v>668</v>
      </c>
      <c r="H186" s="264" t="s">
        <v>246</v>
      </c>
      <c r="I186" s="249" t="e">
        <f ca="1">extraer_anchor([1]!Tabla16[[#This Row],[TIPO DE DOCUMENTO]])</f>
        <v>#NAME?</v>
      </c>
      <c r="J186" s="249" t="e">
        <f ca="1">extraer_hipervinculo([1]!Tabla16[[#This Row],[TIPO DE DOCUMENTO]])</f>
        <v>#NAME?</v>
      </c>
      <c r="K186" s="163" t="e">
        <f ca="1">HYPERLINK([1]!Tabla16[[#This Row],[Columna1]])</f>
        <v>#NAME?</v>
      </c>
    </row>
    <row r="187" spans="1:11" ht="15">
      <c r="A187" s="249" t="s">
        <v>29</v>
      </c>
      <c r="B187" s="249">
        <v>2020</v>
      </c>
      <c r="C187" s="249" t="s">
        <v>238</v>
      </c>
      <c r="D187" s="249" t="s">
        <v>722</v>
      </c>
      <c r="E187" s="249" t="s">
        <v>723</v>
      </c>
      <c r="F187" s="249" t="s">
        <v>724</v>
      </c>
      <c r="G187" s="265" t="s">
        <v>737</v>
      </c>
      <c r="H187" s="251" t="s">
        <v>732</v>
      </c>
      <c r="I187" s="266" t="e">
        <f ca="1">extraer_anchor([1]!Tabla16[[#This Row],[TIPO DE DOCUMENTO]])</f>
        <v>#NAME?</v>
      </c>
      <c r="J187" s="249" t="e">
        <f ca="1">extraer_hipervinculo([1]!Tabla16[[#This Row],[TIPO DE DOCUMENTO]])</f>
        <v>#NAME?</v>
      </c>
      <c r="K187" s="163" t="e">
        <f ca="1">HYPERLINK([1]!Tabla16[[#This Row],[Columna1]])</f>
        <v>#NAME?</v>
      </c>
    </row>
    <row r="188" spans="1:11" ht="15">
      <c r="A188" s="249" t="s">
        <v>18</v>
      </c>
      <c r="B188" s="249">
        <v>2020</v>
      </c>
      <c r="C188" s="249" t="s">
        <v>238</v>
      </c>
      <c r="D188" s="249" t="s">
        <v>725</v>
      </c>
      <c r="E188" s="249" t="s">
        <v>726</v>
      </c>
      <c r="F188" s="249" t="s">
        <v>727</v>
      </c>
      <c r="G188" s="265" t="s">
        <v>735</v>
      </c>
      <c r="H188" s="264" t="s">
        <v>733</v>
      </c>
      <c r="I188" s="266" t="e">
        <f ca="1">extraer_anchor([1]!Tabla16[[#This Row],[TIPO DE DOCUMENTO]])</f>
        <v>#NAME?</v>
      </c>
      <c r="J188" s="249" t="e">
        <f ca="1">extraer_hipervinculo([1]!Tabla16[[#This Row],[TIPO DE DOCUMENTO]])</f>
        <v>#NAME?</v>
      </c>
      <c r="K188" s="163" t="e">
        <f ca="1">HYPERLINK([1]!Tabla16[[#This Row],[Columna1]])</f>
        <v>#NAME?</v>
      </c>
    </row>
    <row r="189" spans="1:11" ht="15">
      <c r="A189" s="249" t="s">
        <v>29</v>
      </c>
      <c r="B189" s="249">
        <v>2020</v>
      </c>
      <c r="C189" s="249" t="s">
        <v>32</v>
      </c>
      <c r="D189" s="249" t="s">
        <v>728</v>
      </c>
      <c r="E189" s="249" t="s">
        <v>729</v>
      </c>
      <c r="F189" s="249" t="s">
        <v>730</v>
      </c>
      <c r="G189" s="265" t="s">
        <v>731</v>
      </c>
      <c r="H189" s="264" t="s">
        <v>734</v>
      </c>
      <c r="I189" s="266" t="e">
        <f ca="1">extraer_anchor([1]!Tabla16[[#This Row],[TIPO DE DOCUMENTO]])</f>
        <v>#NAME?</v>
      </c>
      <c r="J189" s="249" t="e">
        <f ca="1">extraer_hipervinculo([1]!Tabla16[[#This Row],[TIPO DE DOCUMENTO]])</f>
        <v>#NAME?</v>
      </c>
      <c r="K189" s="163" t="e">
        <f ca="1">HYPERLINK([1]!Tabla16[[#This Row],[Columna1]])</f>
        <v>#NAME?</v>
      </c>
    </row>
    <row r="190" spans="1:11" ht="15.75" thickBot="1">
      <c r="A190" s="249" t="s">
        <v>18</v>
      </c>
      <c r="B190" s="249">
        <v>2020</v>
      </c>
      <c r="C190" s="249" t="s">
        <v>247</v>
      </c>
      <c r="D190" s="249" t="s">
        <v>48</v>
      </c>
      <c r="E190" s="249" t="s">
        <v>123</v>
      </c>
      <c r="F190" s="249" t="s">
        <v>168</v>
      </c>
      <c r="G190" s="267" t="s">
        <v>736</v>
      </c>
      <c r="H190" s="264" t="s">
        <v>236</v>
      </c>
      <c r="I190" s="249" t="e">
        <f ca="1">extraer_anchor([1]!Tabla16[[#This Row],[TIPO DE DOCUMENTO]])</f>
        <v>#NAME?</v>
      </c>
      <c r="J190" s="249" t="e">
        <f ca="1">extraer_hipervinculo([1]!Tabla16[[#This Row],[TIPO DE DOCUMENTO]])</f>
        <v>#NAME?</v>
      </c>
      <c r="K190" s="163" t="e">
        <f ca="1">HYPERLINK([1]!Tabla16[[#This Row],[Columna1]])</f>
        <v>#NAME?</v>
      </c>
    </row>
    <row r="191" spans="1:11" ht="15" thickTop="1">
      <c r="A191" t="s">
        <v>18</v>
      </c>
      <c r="B191">
        <v>2020</v>
      </c>
      <c r="C191" t="s">
        <v>247</v>
      </c>
      <c r="D191" t="s">
        <v>48</v>
      </c>
      <c r="E191" t="s">
        <v>123</v>
      </c>
      <c r="F191" t="s">
        <v>168</v>
      </c>
      <c r="G191" t="s">
        <v>736</v>
      </c>
      <c r="H191" t="s">
        <v>236</v>
      </c>
      <c r="I191" t="e">
        <f ca="1">extraer_anchor([1]!Tabla16[[#This Row],[TIPO DE DOCUMENTO]])</f>
        <v>#NAME?</v>
      </c>
      <c r="J191" t="e">
        <f ca="1">extraer_hipervinculo([1]!Tabla16[[#This Row],[TIPO DE DOCUMENTO]])</f>
        <v>#NAME?</v>
      </c>
      <c r="K191" s="163" t="e">
        <f>HYPERLINK([1]!Tabla16[[#This Row],[Columna1]])</f>
        <v>#VALUE!</v>
      </c>
    </row>
  </sheetData>
  <dataConsolidate/>
  <phoneticPr fontId="37" type="noConversion"/>
  <hyperlinks>
    <hyperlink ref="G191" r:id="rId1" display="Infografía (1 página)" xr:uid="{00000000-0004-0000-0100-000095000000}"/>
    <hyperlink ref="H11" r:id="rId2" display="https://drive.google.com/file/d/1q0Sqavw0-GWCG6l1PX4nqwKX7cdTYiYW/view?usp=sharing" xr:uid="{840F6C2D-2352-4AC7-92E4-EFD6ED6FC707}"/>
    <hyperlink ref="H101" r:id="rId3" display="https://drive.google.com/open?id=1SZgzMLSrIY3w6CIGVLpR0YKyUOFbFrWs" xr:uid="{8559D77A-FBE1-4AB9-BA7D-FFE71DC3FFF9}"/>
    <hyperlink ref="H119" r:id="rId4" display="https://drive.google.com/open?id=1KULWIVUg6UXw5hMqmaUI9AJvffgEVfwH" xr:uid="{B05D21D3-8C3C-4AA3-A79E-32D265A9C093}"/>
    <hyperlink ref="H18" r:id="rId5" display="https://m.oxfordmedicine.com/mobile/view/10.1093/med/9780190066529.001.0001/med-9780190066529-chapter-9" xr:uid="{0A99EA36-E3F3-4CF2-9EB5-E2E75556BFB3}"/>
    <hyperlink ref="H54" r:id="rId6" display="https://drive.google.com/open?id=1VJCRAD6IJDqE5KZpGv4wYVLVdDC-MGQz" xr:uid="{16FE8735-82A3-442E-AC5C-A4760F3645C0}"/>
    <hyperlink ref="H105" r:id="rId7" display="https://drive.google.com/open?id=1ubqVx70js1kHBDWjj3d9UgWkX2GOxLO_" xr:uid="{5853B4F8-122C-439F-96DE-6792CD677577}"/>
    <hyperlink ref="H130" r:id="rId8" display="https://drive.google.com/open?id=1ZGZ1v28YKbhE223um6U6BV6R7qb3oEJp" xr:uid="{DE6BCBA3-4F8D-49EA-BC88-4B063299F0AD}"/>
    <hyperlink ref="H19" r:id="rId9" display="https://drive.google.com/file/d/1V_2S6lY2SMasCXqcCyxJ076TOXlTOPkt/view?usp=sharing" xr:uid="{07513F72-5E3E-466A-8D57-8CDB56456904}"/>
    <hyperlink ref="H15" r:id="rId10" display="https://drive.google.com/open?id=1v3y1RVEUZeiQIy9wnv5gB6oXPwKeWnYW" xr:uid="{F85784C4-FA63-4D2F-A113-8E52D068F8F1}"/>
    <hyperlink ref="H83" r:id="rId11" display="https://drive.google.com/open?id=1qBIGjsxLS2mj2sZpTUTE_eS3xLkudAKV" xr:uid="{4B38D3B4-8708-46FA-8282-266F17444655}"/>
    <hyperlink ref="H84" r:id="rId12" display="https://drive.google.com/open?id=1rb2bUNM-Locsqq9zxRlEJNA5y1yf_T9k" xr:uid="{81677E0D-AAE7-46A4-96C1-989D9E2B9D64}"/>
    <hyperlink ref="H62" r:id="rId13" display="https://www.helpage.org/what-we-do/guidelines-for-care-homes-for-older-people-in-the-context-of-coronavirus-covid19/" xr:uid="{2CEE49B2-B851-4E92-A506-7E29ABF0BFCB}"/>
    <hyperlink ref="H27" r:id="rId14" display="https://drive.google.com/open?id=1bJ0zVwyiCKUS_LphWLnOj8scUhATL-K4" xr:uid="{2C7A27B8-0BFA-49B3-9DBF-644435D0429F}"/>
    <hyperlink ref="H141" r:id="rId15" display="https://drive.google.com/file/d/14tf-8T2_tC7CMpmfs1RxMYx8dhfE1B-B/view" xr:uid="{D600562D-B08E-452E-AB97-B3D5D366FE0C}"/>
    <hyperlink ref="H138" r:id="rId16" display="https://covid19.isciii.es/" xr:uid="{6C59EC4D-488C-4AAB-839B-E0E0AA4E8D92}"/>
    <hyperlink ref="H117" r:id="rId17" display="https://drive.google.com/open?id=1s-6smPR1YuN6aqWOIDBjlNScP5I-8di1" xr:uid="{26B96E7B-AF75-45FB-A20C-6AD5BE95C891}"/>
    <hyperlink ref="H43" r:id="rId18" display="https://drive.google.com/open?id=1yMXELWmdTo8EAu2snIUshVdlak2Lwd51" xr:uid="{FD952883-1C65-4DFC-8D41-5F32D27986F4}"/>
    <hyperlink ref="H69" r:id="rId19" display="https://drive.google.com/file/d/19xArCjVUF7t-ar6wVv_B4yoDZVFvaV9G/view?usp=sharing" xr:uid="{9B548EB7-0065-49C4-89C9-206D1D7B7B5C}"/>
    <hyperlink ref="H49" r:id="rId20" display="https://drive.google.com/open?id=1FBBJ38nUxaZ6iFxc1lFunLJAwHACPaWB" xr:uid="{F60436FE-7E45-4EC3-BAE5-266832570BC4}"/>
    <hyperlink ref="H41" r:id="rId21" display="https://obrasociallacaixa.org/es/cuidar-a-quienes-nos-cuidan" xr:uid="{C4151AC1-0F0D-4221-8148-1CC7137A57F5}"/>
    <hyperlink ref="H42" r:id="rId22" display="https://www.youtube.com/watch?v=mnHJSM51YyY&amp;feature=youtu.be" xr:uid="{D9E04179-C36A-423E-B286-1DC7A4E91BA1}"/>
    <hyperlink ref="H72" r:id="rId23" display="https://www.aecc.es/es/actualidad/noticias/aecc-ofrece-atencion-psicologica-todas-personas-duelo" xr:uid="{FFF36779-2818-49C3-A790-EC25824B9E83}"/>
    <hyperlink ref="H65" r:id="rId24" display="https://drive.google.com/open?id=1vAZl9FIx-yLSKMPqGn5mry-9KsgXrPOa" xr:uid="{65525ECB-7530-4EF1-89F7-18A53605258C}"/>
    <hyperlink ref="H139" r:id="rId25" display="https://drive.google.com/open?id=1j1HY2bHmQUZ4q46WLeCoiF4P0OsluYi6" xr:uid="{B121FE7F-127B-4490-8816-1DE9D9C24531}"/>
    <hyperlink ref="H95" r:id="rId26" display="https://drive.google.com/open?id=1PoFwaJ7h8mKaCrb7OhOnMins7YzNl_PM" xr:uid="{5DB704F2-6C4D-4029-A279-81E68F76970A}"/>
    <hyperlink ref="H12" r:id="rId27" display="https://canalsalut.gencat.cat/ca/salut-a-z/c/coronavirus-2019-ncov/ciutadania/gestio-de-les-emocions/gestioemocional.cat/" xr:uid="{93160711-5032-452F-BC2B-38A74E5739F5}"/>
    <hyperlink ref="H115" r:id="rId28" display="https://drive.google.com/open?id=1kLVN8oOUoQ0J48ngA25ppeU6KWUNaMs5" xr:uid="{0243A135-5757-4FE1-B6D2-817C07579F03}"/>
    <hyperlink ref="H47" r:id="rId29" display="https://drive.google.com/open?id=1f4yeTJlmUE5nh-isjmHt6qdlA7VMjG-5" xr:uid="{138750D8-6DF4-4E6E-9048-193F4CD6F00C}"/>
    <hyperlink ref="H93" r:id="rId30" display="https://drive.google.com/open?id=1A-pS67FncYOjwoytTsRfYc0YvKHHT2Xj" xr:uid="{295B8721-A23B-4E88-A852-B0BB904BFE63}"/>
    <hyperlink ref="H22" r:id="rId31" display="https://drive.google.com/open?id=1CuF_p8r-dmfyie00DOIxPAn20QRFaQOI" xr:uid="{FB057A48-C7D0-4C44-BDCD-543B77E4B7EA}"/>
    <hyperlink ref="H149" r:id="rId32" display="https://www.helpage.org/spain/noticias/coronavirus-covid19-y-personas-mayores/" xr:uid="{85E7DA5C-C16E-40F7-AAD3-9AD2DEF12435}"/>
    <hyperlink ref="H10" r:id="rId33" display="https://drive.google.com/open?id=1-4okemFPe2owUBXlHmul5gdJbY1_kaep" xr:uid="{FAAFC2A5-A245-4140-A9E4-727EEC173887}"/>
    <hyperlink ref="H44" r:id="rId34" display="https://www.matiafundazioa.eus/es/documentacion-covid-19" xr:uid="{AA7E4607-A68F-4FE4-BCFB-038CC592B3C7}"/>
    <hyperlink ref="H40" r:id="rId35" display="https://drive.google.com/open?id=1nm0XFV0iSprbRm-widDJT0L1mOAS86wx" xr:uid="{B07FCBFC-79A7-4CA7-968A-B589028F980B}"/>
    <hyperlink ref="H57" r:id="rId36" display="https://drive.google.com/open?id=1ONUxo1xerNci4WKbgiIHbworx9QOu8Ew" xr:uid="{E9A822A1-0EED-4073-AB1A-B145921EE6AB}"/>
    <hyperlink ref="H114" r:id="rId37" display="https://drive.google.com/open?id=1azYFYumXIGui281BytXiUwEEw-f3yfEw" xr:uid="{F03B1837-73B5-4174-BB2D-EA905FEC06AD}"/>
    <hyperlink ref="H124" r:id="rId38" display="https://drive.google.com/open?id=17zS5rtD1Sbeawy9pSxYnODAxTEs5ICiO" xr:uid="{427C4310-5204-4DD6-B569-461C5DA9374A}"/>
    <hyperlink ref="H127" r:id="rId39" display="https://drive.google.com/open?id=1bznY3YwRfGTqeE9xSie_TMuGs66HeJtk" xr:uid="{C797B7EB-3EE6-4B9A-ADDD-BD23E68EA9B4}"/>
    <hyperlink ref="H75" r:id="rId40" display="https://drive.google.com/open?id=1ZgU92qsYdmG-pmr9w7wl2XrgD9QkEkK5" xr:uid="{D5B5519D-8940-4CDE-A01C-57A0CE7A2CA4}"/>
    <hyperlink ref="H81" r:id="rId41" display="https://drive.google.com/open?id=1lXqd0dEVDgQUIU8MwUuGxJD7ABSbeKek" xr:uid="{E76C242F-3B30-4558-9882-EDC8A15D973C}"/>
    <hyperlink ref="H74" r:id="rId42" display="https://drive.google.com/open?id=1hxxrm8Veu8LW19Mc26HZM6d6OrIxKjmb" xr:uid="{14E5A3BB-F840-4A7B-B148-61D11EEF8323}"/>
    <hyperlink ref="H116" r:id="rId43" display="https://drive.google.com/open?id=10d5TniAXVYhND8r-qQfOgWajEWjHxy0R" xr:uid="{1A9DB4C4-A9DF-4DFD-BEF1-40E44464ECC1}"/>
    <hyperlink ref="H20" r:id="rId44" display="https://drive.google.com/open?id=17Or9acps87o93ivogOo0hhyGKmtDiC5U" xr:uid="{A8753375-25A6-490D-B108-E800C0E0D437}"/>
    <hyperlink ref="H8" r:id="rId45" display="https://drive.google.com/open?id=1rgPbh6sWveo7vWHmjkduPuEbReSdDWek" xr:uid="{2A8226A9-8418-4121-B4EA-9DF1B144F303}"/>
    <hyperlink ref="H39" r:id="rId46" display="https://www.usal.es/consejos-psicologicos" xr:uid="{2E425695-B275-4B40-9203-57EBAF494EC7}"/>
    <hyperlink ref="H112" r:id="rId47" display="https://drive.google.com/open?id=1jMCbsTZig5EmqbP2SgFIBbwxnsMUKkpJ" xr:uid="{0492D0D3-FE15-4D7E-AD45-54BD86FC6093}"/>
    <hyperlink ref="H23" r:id="rId48" display="https://drive.google.com/open?id=1U0RY0QGYAFgG6g8_MAgAo3iwo8065hN8" xr:uid="{CAD13885-D0D8-4BDA-BBCA-9853A2893B0B}"/>
    <hyperlink ref="H71" r:id="rId49" display="https://drive.google.com/open?id=1P36CSEpZV_PPETKFQcp6WUvTD_8DO-Yx" xr:uid="{2D6415B7-541E-4BC5-8899-776F529C2BF5}"/>
    <hyperlink ref="H135" r:id="rId50" display="https://www.medrxiv.org/content/10.1101/2020.03.18.20038448v1.full.pdf" xr:uid="{7659D711-4BCB-493B-92A4-2CC15F7B6686}"/>
    <hyperlink ref="H106" r:id="rId51" display="https://drive.google.com/open?id=102jCZUrq_mQeZrwp-rLJm0op7aDQxI5s" xr:uid="{50595224-AFD8-46C6-8559-A307CD0F635B}"/>
    <hyperlink ref="H123" r:id="rId52" display="https://drive.google.com/file/d/1SD_tks7iox9XwYX1QkV4KMefmgqCHGAw/view?usp=sharing" xr:uid="{D0705288-6257-4AC1-9D5E-1F3AA6074CD4}"/>
    <hyperlink ref="H63" r:id="rId53" display="https://drive.google.com/open?id=1DeKOeLHppsHfCcTmqMXimYkYo8njBYyb" xr:uid="{CBE74CE3-9BF1-4D54-91C0-A8F694B0E463}"/>
    <hyperlink ref="H121" r:id="rId54" display="https://drive.google.com/open?id=1lR5j4JYJTWrHl2oVqx5A5EqgADAEEsmF" xr:uid="{91ABBAEA-B9F2-4D02-9348-81F09714571F}"/>
    <hyperlink ref="H97" r:id="rId55" display="https://drive.google.com/open?id=1ntirmKOJDqn4ICL2CaxA3JiHJFgwUO4N" xr:uid="{10EDDEB3-49B0-4391-99A8-65E5917F4C88}"/>
    <hyperlink ref="H133" r:id="rId56" display="https://drive.google.com/open?id=1uc1r79ELbPFRk2uqrdXrVN8PPMQPOz5d" xr:uid="{926E4E9A-674E-4882-816B-077722E4C167}"/>
    <hyperlink ref="H17" r:id="rId57" display="https://drive.google.com/open?id=1SK4dNy-Ig5ShimkFwCSsfzK8WozOzoeL" xr:uid="{874710DA-1142-40BB-859F-21FD9B0CBEC0}"/>
    <hyperlink ref="H150" r:id="rId58" display="https://drive.google.com/open?id=1Nuhneype1vDKnujKUwQO9pwn12CVQ428" xr:uid="{C0249781-5175-4F22-AF32-D4B97139A61E}"/>
    <hyperlink ref="H76" r:id="rId59" display="https://drive.google.com/open?id=12FNe8_y0poiUHldjElfS5t0LmzaJR-KV" xr:uid="{45A4970E-E250-4DA7-9A7F-067D93389BC0}"/>
    <hyperlink ref="H78" r:id="rId60" display="https://drive.google.com/open?id=1AxXTSStk7RZmhOaI52oqWWFDEXVC7Or8" xr:uid="{7F278178-28EE-44AF-A8F2-30DC4D48B074}"/>
    <hyperlink ref="H79" r:id="rId61" display="https://drive.google.com/open?id=1TPmdQsQOAcUGHVf_jbQN9gElUR6oKhma" xr:uid="{2EB813E2-3B69-461E-8A08-72A244878FE7}"/>
    <hyperlink ref="H80" r:id="rId62" display="https://drive.google.com/open?id=1TrIExfCXnv6dDreRz2A5lwE6fH6VHUNE" xr:uid="{48DCB483-A412-400A-891B-77F03C5A7D15}"/>
    <hyperlink ref="H90" r:id="rId63" display="https://drive.google.com/open?id=1PskemJ3C8l69HuzYm7YSlzpjo4v8n5NI" xr:uid="{0A9B61C0-9879-489F-949C-59EE32CCC2DC}"/>
    <hyperlink ref="H60" r:id="rId64" display="https://drive.google.com/open?id=1nyPQ9e-bN9RtqbnhnRNqfqvlEcLp6CWm" xr:uid="{AFF9B944-2630-4CCC-9951-D0D4A839E4E5}"/>
    <hyperlink ref="H28" r:id="rId65" display="https://drive.google.com/open?id=18npQFPjhsXWrhMDeaVWK61stKRfaygjl" xr:uid="{EFB04C8F-005C-4641-B50C-2F17B7F727A5}"/>
    <hyperlink ref="H24" r:id="rId66" display="https://www.eapcnet.eu/publications/coronavirus-and-the-palliative-care-response" xr:uid="{85BD6B14-E4F5-4459-A857-F77B66F0B587}"/>
    <hyperlink ref="H144" r:id="rId67" display="https://drive.google.com/open?id=1fgXEmicMfg141L2UNLy2TVuMo8X8Oq97" xr:uid="{1A34F72F-367D-4703-BB2A-C8537F589F54}"/>
    <hyperlink ref="H16" r:id="rId68" display="https://www.fgalatea.org/ca/caixa-recursos.php" xr:uid="{442E0D32-1D72-443B-8F87-7634C5424214}"/>
    <hyperlink ref="H107" r:id="rId69" display="https://fundacioncaredoctors.org/protocolo-sedacion-paliativa-covid-19/" xr:uid="{C48D1BE7-C2AB-472F-AA5F-51698D1E5794}"/>
    <hyperlink ref="H145" r:id="rId70" display="https://drive.google.com/open?id=11sqeDbHN_e3joS1o-VMZ6uuRsBo8fzS-" xr:uid="{3A5E8997-B254-4CF4-B6FB-D874E254B869}"/>
    <hyperlink ref="H34" r:id="rId71" display="https://www.redpal.es/cuidados-paliativos-y-coronavirus/?utm_source=Red+de+Cuidados+Paliativos+de+Andaluc%C3%ADa&amp;utm_campaign=2f9ecc8ac0-EMAIL_CAMPAIGN_2020_03_20_09_50&amp;utm_medium=email&amp;utm_term=0_181e4a3352-2f9ecc8ac0-54515955" xr:uid="{685E21CF-E42D-4014-B696-F71FB8917E9F}"/>
    <hyperlink ref="H73" r:id="rId72" display="https://drive.google.com/open?id=1Ng-bSBV4FPwFOVQcvGV7Nn0DRRku-iFJ" xr:uid="{B4BA2B3A-98EF-4291-9B94-7CD0E5823883}"/>
    <hyperlink ref="H87" r:id="rId73" display="https://drive.google.com/open?id=1XUngNN2DRiTPFVrhu0FCAPIR3gzfzgvA" xr:uid="{84A31C3C-92A9-441F-BA89-E41EB88F2B40}"/>
    <hyperlink ref="H89" r:id="rId74" display="https://drive.google.com/open?id=1UGHTX5HqNEtGmY2_nk1RtlZ22pGu6WQ7" xr:uid="{1EF1F1D1-24D3-4628-9061-037F0CE6AFEF}"/>
    <hyperlink ref="H86" r:id="rId75" display="https://drive.google.com/open?id=1rOEZCycnz8F5x-dtROuAyunmpwAHnYET" xr:uid="{922511A9-A1CC-4EDB-A109-24A681D7489C}"/>
    <hyperlink ref="H58" r:id="rId76" display="https://drive.google.com/open?id=14mHHZhI_17sqE5etRTLVr-1Sl5d_n134" xr:uid="{B86A9A1B-49D3-473A-975E-5F4005F54453}"/>
    <hyperlink ref="H56" r:id="rId77" display="https://drive.google.com/open?id=1CZWXeHrXtXjXYufNZL2X_VCSEZCTrPfY" xr:uid="{5CEF790B-3B61-4455-BD5F-A392568A176F}"/>
    <hyperlink ref="H125" r:id="rId78" display="https://drive.google.com/open?id=1EuwYOqwwl76fhy5wdlkqIJcBIyD3VK5G" xr:uid="{47393A2D-757C-4012-8AC0-317206828EF0}"/>
    <hyperlink ref="H48" r:id="rId79" display="https://drive.google.com/open?id=1dkdvl21RnaGXOTvoaDQotwM0-UsA5F72" xr:uid="{E57E2A51-E829-4DA7-9554-B260EBA37497}"/>
    <hyperlink ref="H67" r:id="rId80" display="https://www.cps.ca/en/blog-blogue/how-to-help-youth-tackle-the-blues-during-covid-19" xr:uid="{C0DA4F92-7DF9-4F60-991E-A3F3AE737296}"/>
    <hyperlink ref="H66" r:id="rId81" display="https://www.cps.ca/en/blog-blogue/how-can-we-talk-to-kids-about-covid-19" xr:uid="{8FCC56F3-9E1D-4496-AD67-D9CD95566F91}"/>
    <hyperlink ref="H9" r:id="rId82" display="https://drive.google.com/open?id=1FN8yWtjmG7oKO_PE5ymjeyK1Ux17Rlwq" xr:uid="{FB828B71-FD82-456F-9C80-A782123C4DE3}"/>
    <hyperlink ref="H82" r:id="rId83" display="https://drive.google.com/open?id=18he9_m6rLSWxsoL5wRqy1MHoAFbcRDq0" xr:uid="{D9320A15-4987-4704-9B8B-5540D80D6DC3}"/>
    <hyperlink ref="H53" r:id="rId84" display="https://drive.google.com/open?id=1Wd-EfSYI8wkP0Gv_LcFk79TDZztcRNIw" xr:uid="{E233A64B-88A4-4519-9525-9206D00AFBC6}"/>
    <hyperlink ref="H46" r:id="rId85" display="https://drive.google.com/open?id=1ZTTgoGXNWmV5UnBN_pYvI3zBHVNo0Eja" xr:uid="{3F01945A-6D9E-4E69-8266-14E6A90C8586}"/>
    <hyperlink ref="H35" r:id="rId86" display="https://drive.google.com/open?id=1Tbkz9M_S6jpF5wY8dbdQ42MmUcHG4Iq_" xr:uid="{CE31ED4D-54A0-43EB-9DC7-D319ED716445}"/>
    <hyperlink ref="H113" r:id="rId87" xr:uid="{B311EA2D-D2E9-4CF7-BEE4-356E2F1D03CA}"/>
    <hyperlink ref="H13" r:id="rId88" display="https://drive.google.com/open?id=11xAkKrLvQmmxEkutm_kbCJQQTlmciBr6" xr:uid="{9458206D-BFD6-4F7C-A32C-141D469D1A8B}"/>
    <hyperlink ref="H64" r:id="rId89" display="https://drive.google.com/open?id=1B3VsYcTZR7vP-jB7QC0oGNfrBIAOgRQ-" xr:uid="{6F1AEC75-1CCA-4688-BE17-C51B13140AB3}"/>
    <hyperlink ref="H77" r:id="rId90" display="https://drive.google.com/open?id=1hg9FUZ9x0idjITdeUeqktMbzliw2TCZk" xr:uid="{268330F2-CD3B-4BDA-976A-6FAF6A233087}"/>
    <hyperlink ref="H140" r:id="rId91" display="https://www.camh.ca/-/media/files/camh_covid19_infosheet-talking_to_kids-pdf.pdf?la=en&amp;hash=59AC3799BC481EC9238ECD9044A98B40C5CEA253" xr:uid="{89E77B8F-3CC7-4459-B79C-DC6203644E37}"/>
    <hyperlink ref="H61" r:id="rId92" display="https://drive.google.com/file/d/1A8DIaY9lOeiAUVSHlNCdAMhfQdCTHB-x/view" xr:uid="{A7A854AF-4514-4A87-B54A-27980A9935B6}"/>
    <hyperlink ref="H70" r:id="rId93" display="https://www.trabajosocialbadajoz.es/covid-19/" xr:uid="{5EFB0803-9653-44F7-850D-4444B121CA4D}"/>
    <hyperlink ref="H37" r:id="rId94" display="https://drive.google.com/open?id=1TIzD8HBhxDq-WrQpBDL2FCcTnuZAkRx8" xr:uid="{A2B88786-BE9A-4114-B7BC-ACE6E521E68F}"/>
    <hyperlink ref="H131" r:id="rId95" display="https://www.cgtrabajosocial.es/docinterescovid" xr:uid="{054DA4DB-D21E-4697-BB68-3407929DBB9A}"/>
    <hyperlink ref="H147" r:id="rId96" display="https://drive.google.com/file/d/1H8TpCLTqzfR0Cj2ECLElgj33MyJqfNvt/view?usp=sharing" xr:uid="{8DB83806-E972-49F4-85CE-D74C936C2E1C}"/>
    <hyperlink ref="H68" r:id="rId97" display="https://drive.google.com/open?id=1Zvfs2AtrR6gWgPx8uy8GW3aalp12z8qI" xr:uid="{309DB5F4-CF3C-4FD1-9A41-47020ABEC9E4}"/>
    <hyperlink ref="H128" r:id="rId98" display="https://www.fgalatea.org/es/recomanacions.php" xr:uid="{90EBF62D-06FD-4CB9-BB5B-827EA4A0CECD}"/>
    <hyperlink ref="H36" r:id="rId99" display="https://drive.google.com/open?id=1Swtp43YjpDy5O_G1hrUFjBPAMjZJw-PE" xr:uid="{A3355E91-1815-45CD-A2B1-9B302B5E7CBD}"/>
    <hyperlink ref="H120" r:id="rId100" display="https://drive.google.com/open?id=1RAXazNSkeGfwJrMHLiUJsISyQboC_nUb" xr:uid="{213CDA50-72AC-420D-AD36-97D5B5BA6348}"/>
    <hyperlink ref="H21" r:id="rId101" display="https://drive.google.com/open?id=1z8jPBd316XMd56nlBpOJYvf97u-zhFj1" xr:uid="{838351F1-622A-45BB-80D4-9F717A3C6464}"/>
    <hyperlink ref="H38" r:id="rId102" display="https://drive.google.com/open?id=1NEnD0ePz8Cx0CH7ko4iHjeWzW2fzzTTV" xr:uid="{0D44E230-2D18-4B5F-9BC4-3790A5CB5EAB}"/>
    <hyperlink ref="H31" r:id="rId103" display="https://drive.google.com/open?id=1wncURVU6PmrmaolrS5VDari3l4IpfRMg" xr:uid="{E890EFC4-93E3-4683-B17E-7F3620F7C396}"/>
    <hyperlink ref="H134" r:id="rId104" display="https://www.uch.cat/altres/info-covid-19/etica-i-responsabilitat-social/abordatge-etic-crisi-de-la-covid-19/repositori-de-documents-100.html" xr:uid="{C31494A0-5126-4A21-A29A-52135F75B730}"/>
    <hyperlink ref="H88" r:id="rId105" display="https://drive.google.com/open?id=1lFeFY3EFSG9sQv2ptZSwBvwWwmycp1Uy" xr:uid="{FE60F646-19D7-49DF-A3CE-94BD37B24D59}"/>
    <hyperlink ref="H50" r:id="rId106" display="https://drive.google.com/open?id=1QcbmrEI8P00it_C102ThEBLnbpFRCbla" xr:uid="{46F06799-7C58-4A9A-8CAE-731F2DBC342A}"/>
    <hyperlink ref="H55" r:id="rId107" display="https://www.isciii.es/QueHacemos/Servicios/Biblioteca/Paginas/Gu%C3%ADa-COVID-19.-Informaci%C3%B3n-para-profesionales-sanitarios.aspx" xr:uid="{314FA95B-2DB3-4CC0-A583-C34E15AECE18}"/>
    <hyperlink ref="H51" r:id="rId108" display="https://drive.google.com/open?id=10uqTlNBy8UlwXQcECu05h-s342fQ4-rA" xr:uid="{00F56EBF-289D-43D9-8F90-9B320894C3AE}"/>
    <hyperlink ref="H110" r:id="rId109" display="https://drive.google.com/open?id=199ZuxY5rv_-KHyJYCyOPJTzHVZQb1FWt" xr:uid="{B504850C-037B-45F8-85DA-8DEF6A0BF430}"/>
    <hyperlink ref="H108" r:id="rId110" display="https://drive.google.com/open?id=1oG7-lmr93269egs5w-iGH1EqWp7uzXAh" xr:uid="{B08D6C0E-7F2F-4F08-B857-8EDE2A65CD54}"/>
    <hyperlink ref="H45" r:id="rId111" display="https://drive.google.com/open?id=14z4irnz_nOAOjMHle4KFGQ1ruOI-k_Kj" xr:uid="{22683727-5A43-45BB-8A2B-FF5D0F195B4A}"/>
    <hyperlink ref="H91" r:id="rId112" display="https://drive.google.com/open?id=1NXruxZ9hxANUbmcF_mgAhAz4-vZFMDZ-" xr:uid="{BB02BAC9-6367-474D-A36D-249CEE500E06}"/>
    <hyperlink ref="H92" r:id="rId113" display="https://drive.google.com/open?id=1kKNLkfFkc6t9hEQmFjxoUlQ4nKen6oAJ" xr:uid="{4F39BEDA-16C3-4A75-BA65-719C5BE65A28}"/>
    <hyperlink ref="H33" r:id="rId114" display="https://drive.google.com/open?id=1QNcaHHtIciQSXrCQ_8wi6EFhvsAbngur" xr:uid="{65E1EF2D-AE8A-471F-B8D2-7391F5DE7892}"/>
    <hyperlink ref="H85" r:id="rId115" display="https://drive.google.com/file/d/1oTDkGO4JIWaVQrZ-Ks-JGg52R5tMQoHm/view?usp=sharing" xr:uid="{133D96AD-878C-4997-87A1-87CCC0A5ED77}"/>
    <hyperlink ref="H111" r:id="rId116" display="https://drive.google.com/open?id=1PP4ucdljSgVg6LB2Ew00Lkig1nfalmJo" xr:uid="{31A49C75-D88D-4021-B249-935F937A695E}"/>
    <hyperlink ref="H109" r:id="rId117" display="https://drive.google.com/open?id=16q8vYn_RLLkRwv0fjqsFPtSNfNEOTwBh" xr:uid="{67C7AAAB-38ED-4AEA-AB98-897F4D9FCF9B}"/>
    <hyperlink ref="H98" r:id="rId118" display="https://drive.google.com/open?id=1g6rdH2bA7vKweXWhuV77Lo2LfZzjmMQS" xr:uid="{09B59D6B-B281-4B76-A727-7114C42D838F}"/>
    <hyperlink ref="H103" r:id="rId119" display="https://drive.google.com/open?id=194CZViHC74knmqFv4DrntzG-ab4YsMV_" xr:uid="{46EEB2C9-5DC2-4E0C-8536-49C5D062C128}"/>
    <hyperlink ref="H126" r:id="rId120" display="https://drive.google.com/open?id=1jmtrDhC1wiVBBZVl3sElNKKsNYN7zUuI" xr:uid="{4400D25C-9C8F-4906-8B9A-95795196090C}"/>
    <hyperlink ref="H136" r:id="rId121" display="https://drive.google.com/open?id=1jmtrDhC1wiVBBZVl3sElNKKsNYN7zUuI" xr:uid="{20BA5855-F130-4F19-B249-0A39C9406E90}"/>
    <hyperlink ref="H94" r:id="rId122" display="https://drive.google.com/open?id=1REntbIPVK67QCWF9k6hWTUjLAqT3nspw" xr:uid="{65CD8520-2795-4A13-9BAA-7813F5CBC3C6}"/>
    <hyperlink ref="H52" r:id="rId123" display="https://drive.google.com/open?id=1jnmMlyDB8ODKsV4WhHto0Z2Fi8lWAKEt" xr:uid="{A1A02664-CF47-4289-85E9-4DE1DE4432B6}"/>
    <hyperlink ref="H30" r:id="rId124" display="https://drive.google.com/open?id=1hr42am5fXVMxbcPIozYpECs6TYTo4cCj" xr:uid="{5D2A0DB6-BD12-4668-A5EF-F1FE857D6B3B}"/>
    <hyperlink ref="H148" r:id="rId125" display="https://drive.google.com/open?id=1VBDvYWfcIInYdP_oS9foJjdGSKCuA5iT" xr:uid="{2C45755A-866D-4920-860C-8A00C3E1A632}"/>
    <hyperlink ref="H102" r:id="rId126" display="https://drive.google.com/open?id=1S1WXNeL1NhJckCuS0YJifidiDxHqjOyb" xr:uid="{B56671B0-B0EF-4F8F-B98E-6353C829B639}"/>
    <hyperlink ref="H96" r:id="rId127" display="https://drive.google.com/open?id=1RQGxWJgfQlfjcVgSH69rq-9-FKzD2Hd0" xr:uid="{1C7C274C-9980-495F-B6A1-C357A6B78F86}"/>
    <hyperlink ref="H118" r:id="rId128" display="https://drive.google.com/file/d/1BLqC5iar1MayQEFXrLq9Q8dz0tOOsmfG/view?usp=sharing" xr:uid="{0E98CFFE-05A7-4737-AD98-557465F7BEA9}"/>
    <hyperlink ref="H146" r:id="rId129" display="https://drive.google.com/open?id=1hEC83zXMm9aO8LbJyUG3JDzQDb86KjrM" xr:uid="{BDDBD747-3160-4654-9AB4-226154E685B0}"/>
    <hyperlink ref="H129" r:id="rId130" display="https://drive.google.com/open?id=19LDrUrhKEKX8XKEc7qpisY2aVoBi28WF" xr:uid="{61F43D3A-AF0B-4CA8-A1D9-EFD943960248}"/>
    <hyperlink ref="H14" r:id="rId131" display="https://drive.google.com/file/d/1l1oQl2FGBfqe57fLRqREsnow6OxQ--aU/view?usp=sharing" xr:uid="{F9FC42A0-C084-4099-8A23-F23279C04E8C}"/>
    <hyperlink ref="H26" r:id="rId132" display="https://drive.google.com/open?id=1JBjRGC4alE_vz8JdiBjFQoq3s66ONSpG" xr:uid="{94C92EA3-0A5F-46E1-BFBA-63D43BA40FA6}"/>
    <hyperlink ref="H104" r:id="rId133" display="https://drive.google.com/open?id=1T_MJYdRJ6dV5fAvc4PpBFA63EF1gtX24" xr:uid="{737E1269-FA9D-4A87-9071-43EAB4E2194A}"/>
    <hyperlink ref="H143" r:id="rId134" display="https://drive.google.com/open?id=1L0VMRqdm1SLKiDF9EnCkTkwDezrej7ng" xr:uid="{598E8857-822C-46F5-9779-654E21840796}"/>
    <hyperlink ref="H59" r:id="rId135" display="https://drive.google.com/open?id=1cT6YhaQIsbxelRkoJ0yrHXJ0IsRIDfs1" xr:uid="{FFD306DE-E75B-46CB-9CF8-0E7E1FBBBB52}"/>
    <hyperlink ref="H100" r:id="rId136" display="https://drive.google.com/open?id=1fFDuHRZZxEbipsLHca_21MIHx5AlJlMM" xr:uid="{EA615553-0B0C-4C35-B5A3-17372D887DAD}"/>
    <hyperlink ref="H99" r:id="rId137" display="https://drive.google.com/open?id=1T5oNtfi_E5fevCD2mcWwXlqqbQk9_sMl" xr:uid="{0AE89DCF-6FE7-4D93-A341-637C69572D6A}"/>
    <hyperlink ref="H29" r:id="rId138" display="http://www.ics.ac.uk" xr:uid="{BD43153B-949D-49D9-A7CF-55052E40F1DC}"/>
    <hyperlink ref="H137" r:id="rId139" display="https://www.resus.org.uk/media/statements/resuscitation-council-uk-statements-on-covid-19-coronavirus-cpr-and-resuscitation/" xr:uid="{6FB0BF76-83D8-48CB-B35D-2726A36DAFF0}"/>
    <hyperlink ref="H142" r:id="rId140" display="https://drive.google.com/open?id=1Ey4BSTA0QNsicMNlm1WsFrP386OMq0pB" xr:uid="{021CF35C-9CB0-466D-BDE5-A728AF9796A6}"/>
    <hyperlink ref="H132" r:id="rId141" display="https://drive.google.com/open?id=1fQxUSfrDd437GhtxJQgFuj3zXtcskkBa" xr:uid="{C9BD5A22-F330-4EF4-B552-F192B084CFD6}"/>
    <hyperlink ref="H122" r:id="rId142" display="https://drive.google.com/open?id=1_1EmI5o6J8xhbsn9DuERsT6t52BSJmCi" xr:uid="{9FC2A75F-EDD9-428A-8688-4FDF20DAC361}"/>
    <hyperlink ref="H32" r:id="rId143" display="https://covid19.sccm.org/nonicu.htm" xr:uid="{BD474A27-B461-4C0E-B878-24E6A8BC9B7A}"/>
    <hyperlink ref="H25" r:id="rId144" display="https://www.nejm.org/coronavirus?cid=DM88311&amp;bid=165326853" xr:uid="{5D685EA0-0CAC-4C55-8902-CCB671AC509A}"/>
    <hyperlink ref="H6" r:id="rId145" display="https://drive.google.com/open?id=1P3DuOA5P-pLtl8OE0OcMBIGWyLE7Fnra" xr:uid="{F0B34C57-9F13-4C78-B5FB-785250210BD5}"/>
    <hyperlink ref="H4" r:id="rId146" display="https://drive.google.com/open?id=1zd9vtZrq0gSw9PZMsD3B0RW0MzFxVNa8" xr:uid="{80E20BC5-1BF5-4C7F-B8AC-68115FE7D5DD}"/>
    <hyperlink ref="H7" r:id="rId147" display="https://drive.google.com/open?id=1yqS--ECHgXYFqTVnFQPtLBSRun6cDJMy" xr:uid="{6F6EF455-2DE4-460C-BC5C-76E4D9B51600}"/>
    <hyperlink ref="H5" r:id="rId148" display="https://drive.google.com/open?id=1FWnlQ5SeI9drH-TYbGpyyXNhkzJR_ayV" xr:uid="{A24F9019-2E5D-4FF9-B211-8D6091176B42}"/>
    <hyperlink ref="H3" r:id="rId149" display="https://drive.google.com/open?id=1MvmsARkl_5MUP5mRLQ2mK6SB06yUR9uf" xr:uid="{9A2D6A0D-7A4D-4B5F-8189-DF7BAFE2C8A5}"/>
    <hyperlink ref="H2" r:id="rId150" display="https://drive.google.com/open?id=1WgDcsAMyNc0iBtCO2cfikDg7xXOxmbcu" xr:uid="{8B9F931C-B44D-4D3E-9063-726DB13E294D}"/>
    <hyperlink ref="G190" r:id="rId151" display="Infografía (1 página)" xr:uid="{ECDA760F-A3DD-462F-84F1-02A0CD4008D4}"/>
    <hyperlink ref="G186" r:id="rId152" xr:uid="{FD94BC36-2209-4094-BDD8-70D3560C7D41}"/>
    <hyperlink ref="G185" r:id="rId153" display="Documento (6 páginas)" xr:uid="{7EF5B855-F6DE-404E-902A-86501BB63996}"/>
    <hyperlink ref="G184" r:id="rId154" display="Documento (13 páginas)" xr:uid="{EE331168-6681-47F8-BBF4-150DFECB9EB5}"/>
    <hyperlink ref="G183" r:id="rId155" display="Artículo (7 páginas)" xr:uid="{5378F26D-96D8-45F4-BA33-F5A8A9743717}"/>
    <hyperlink ref="G182" r:id="rId156" display="Capítulo (17 páginas)" xr:uid="{71A8744C-8B3A-4B93-BF1F-333CCE761B24}"/>
    <hyperlink ref="G181" r:id="rId157" display="Documento (6 páginas)" xr:uid="{529BE434-D36B-47AC-B83E-532906FF4A16}"/>
    <hyperlink ref="G180" r:id="rId158" display="Protocolo (6 páginas)" xr:uid="{AF4BD9D9-A19C-4AFD-820B-1BD38754E5DB}"/>
    <hyperlink ref="G179" r:id="rId159" xr:uid="{B9174A29-4903-4B55-9069-E792858F3194}"/>
    <hyperlink ref="G178" r:id="rId160" xr:uid="{72321BC6-DEE0-4C3E-B4EA-1348BB1B68A8}"/>
    <hyperlink ref="G177" r:id="rId161" display="Documento (19 páginas)" xr:uid="{ACF1B91D-BFD7-4BED-88D8-3F76DF2A24BE}"/>
    <hyperlink ref="G176" r:id="rId162" display="Documento (1 página)" xr:uid="{48C79647-4D8B-4F8A-9C6C-4367C3CF2BEA}"/>
    <hyperlink ref="G175" r:id="rId163" display="Infografía (1 página)" xr:uid="{6EEFEF58-0FA3-4BFF-8488-3C849F7BBA3F}"/>
    <hyperlink ref="G174" r:id="rId164" display="Documento (3 páginas)" xr:uid="{4C11DACC-24D9-40CF-AAAC-CA1C2AA13EF4}"/>
    <hyperlink ref="G173" r:id="rId165" xr:uid="{CB9D91CB-24FD-4294-A9D0-2EDA81384AA7}"/>
    <hyperlink ref="G172" r:id="rId166" xr:uid="{CDD016E6-C655-4041-A1F3-5EAFB5AC6443}"/>
    <hyperlink ref="G171" r:id="rId167" display="Infografía (1 página)" xr:uid="{313869D6-9A47-45BB-BF06-DDC7B4B55810}"/>
    <hyperlink ref="G170" r:id="rId168" display="Documento (1 página)" xr:uid="{F3AB7F4F-438B-4428-9DA6-FFFF73B6E973}"/>
    <hyperlink ref="G169" r:id="rId169" display="Artículo (9 páginas)" xr:uid="{542D9E62-3B66-4AF8-800C-3B781788E661}"/>
    <hyperlink ref="G168" r:id="rId170" xr:uid="{1AD76F6E-F624-436B-81E8-3FC77492C73C}"/>
    <hyperlink ref="G167" r:id="rId171" xr:uid="{2423B6C0-1996-4FEC-9E31-ACCC570A7B24}"/>
    <hyperlink ref="G166" r:id="rId172" display="Artículo prensa (1 página)" xr:uid="{45075B34-1919-4E3D-B1CA-EB5B2619F242}"/>
    <hyperlink ref="G165" r:id="rId173" display="Documento (38 páginas)" xr:uid="{77ACB6E7-DF9A-44ED-862F-9E2021CA567D}"/>
    <hyperlink ref="G164" r:id="rId174" display="Documento (74 páginas)" xr:uid="{C99A5757-B545-43F7-AFC8-5432379C9FB6}"/>
    <hyperlink ref="G163" r:id="rId175" display="Artículo (10 páginas)" xr:uid="{C0DCEAE7-55A2-44A6-9323-4945F9464399}"/>
    <hyperlink ref="G162" r:id="rId176" display="Documento (19 páginas)" xr:uid="{70316F8C-48EA-40E1-AC37-3B638A35FB46}"/>
    <hyperlink ref="G161" r:id="rId177" display="Guía (3 páginas)" xr:uid="{B713B117-7444-48F1-9B19-79DB7896EBFF}"/>
    <hyperlink ref="G160" r:id="rId178" display="Infografía (2 páginas)" xr:uid="{8F443CAC-17A5-48F8-8026-5FCB3C16166D}"/>
    <hyperlink ref="G159" r:id="rId179" display="Documento (2 páginas)" xr:uid="{F637B17A-71AC-46B2-AB53-011520B6514E}"/>
    <hyperlink ref="G158" r:id="rId180" display="Artículo (2 páginas)" xr:uid="{179BDD30-CD01-4111-8C4E-B38294FBB285}"/>
    <hyperlink ref="G157" r:id="rId181" display="Infografía (1 página)" xr:uid="{66187341-6A31-4C7C-947D-E90FE09A9A40}"/>
    <hyperlink ref="G156" r:id="rId182" display="Documento (73 páginas)" xr:uid="{6239DB2A-FEFF-42A4-B616-4049BBFA4595}"/>
    <hyperlink ref="G155" r:id="rId183" xr:uid="{0655D450-CBBD-48AD-B969-DF89D3E8C63A}"/>
    <hyperlink ref="G154" r:id="rId184" display="Documentos (4 páginas)" xr:uid="{58C219F4-5CF1-4A05-AF17-39AFFC671EF0}"/>
    <hyperlink ref="G153" r:id="rId185" display="Infografía (6 páginas)" xr:uid="{845E7C4C-685E-46E5-9829-1950D1A28CC4}"/>
    <hyperlink ref="G152" r:id="rId186" display="Guía (28 páginas)" xr:uid="{BA78BD04-6670-4C33-963B-F4B1C2479507}"/>
    <hyperlink ref="G151" r:id="rId187" display="Artículo (2 páginas)" xr:uid="{6D559D3C-233E-4FDC-B2C6-25A4B442BD3A}"/>
    <hyperlink ref="G150" r:id="rId188" display="Protocolo (9 páginas)" xr:uid="{A10907BE-5B83-49C7-8659-CE0CAC41A76D}"/>
    <hyperlink ref="G149" r:id="rId189" display="Documento (2 páginas)" xr:uid="{5ECBE890-60F7-49FB-AABE-25566D259DFF}"/>
    <hyperlink ref="G148" r:id="rId190" display="Documento (2 páginas)" xr:uid="{F7B1F865-3172-43C0-9B10-84D62559584B}"/>
    <hyperlink ref="G147" r:id="rId191" display="Documento (2 páginas)" xr:uid="{FC5359AC-92A0-4A35-B816-8C9A7F38B52C}"/>
    <hyperlink ref="G146" r:id="rId192" display="Infografía (1 página)" xr:uid="{0BBE29A7-3120-408B-B6BF-C035E21E0134}"/>
    <hyperlink ref="G145" r:id="rId193" display="Protocolo (10 páginas)" xr:uid="{BBFB2EBE-9C72-4652-BB4B-25A1D37A60DA}"/>
    <hyperlink ref="G144" r:id="rId194" display="Protocolo (11 páginas)" xr:uid="{A9AAFB25-A99D-455D-BF6D-45975952D1BA}"/>
    <hyperlink ref="G143" r:id="rId195" display="Documento (1 página)" xr:uid="{EA30EFC6-4C34-48BB-A377-BE5D4D669340}"/>
    <hyperlink ref="G142" r:id="rId196" display="Documento (7 páginas)" xr:uid="{114652C3-9AF6-49C5-93B3-9EF1E78AE903}"/>
    <hyperlink ref="G141" r:id="rId197" display="Infografía (1 página)" xr:uid="{BDC3931F-34B9-4112-98E5-A72327DE74D4}"/>
    <hyperlink ref="G140" r:id="rId198" display="Infografía (1 página)" xr:uid="{024752B2-8296-47DE-9761-B9B8615E0CAD}"/>
    <hyperlink ref="G139" r:id="rId199" display="Infografía (1 página)" xr:uid="{8072029E-B69F-4B5F-B230-36E002EC4941}"/>
    <hyperlink ref="G138" r:id="rId200" display="Protocolo (12 páginas)" xr:uid="{B26791E4-0FC2-47C4-8274-DAD64822CD1E}"/>
    <hyperlink ref="G137" r:id="rId201" display="Protocolo (8 páginas)" xr:uid="{54BDCBF3-E6F5-4D50-B76A-60A04E975E7B}"/>
    <hyperlink ref="G136" r:id="rId202" display="Infografía (1 página)" xr:uid="{6B2616D7-AF08-441C-850A-A8BC05789661}"/>
    <hyperlink ref="G135" r:id="rId203" xr:uid="{8E52EE8A-76C2-4B36-A057-ED8154240680}"/>
    <hyperlink ref="G134" r:id="rId204" display="Infografía (1 página)" xr:uid="{FAAD9F85-6B83-4F1B-8C10-AA12CC541D04}"/>
    <hyperlink ref="G133" r:id="rId205" xr:uid="{1E3590A2-EF63-4905-943F-136D7D324414}"/>
    <hyperlink ref="G132" r:id="rId206" display="Infografía (1 página)" xr:uid="{B13444DC-5DEE-4817-BB6A-F70A8C2C46AA}"/>
    <hyperlink ref="G131" r:id="rId207" xr:uid="{9AFE297C-F67F-4ED3-B087-1E675FF9D816}"/>
    <hyperlink ref="G130" r:id="rId208" display="Artículo (16 páginas)" xr:uid="{44A722EB-110B-49C2-B787-CCEBD8B2B39C}"/>
    <hyperlink ref="G129" r:id="rId209" display="Infografía (1 página)" xr:uid="{C82A5793-DD58-4B12-907B-E8DF9C09E98B}"/>
    <hyperlink ref="G128" r:id="rId210" display="Infografía (1 página)" xr:uid="{E595EC60-014F-4658-BD19-A78BB80FF5F3}"/>
    <hyperlink ref="G127" r:id="rId211" display="Infografía (1 página)" xr:uid="{798BF2EB-E4F3-4FD2-B294-23CCA9282AE1}"/>
    <hyperlink ref="G126" r:id="rId212" display="Documento (8 páginas)" xr:uid="{EF66BDC2-4A89-4EC1-B1AF-E680C383D312}"/>
    <hyperlink ref="G125" r:id="rId213" display="Infografía (4 páginas)" xr:uid="{89C36A08-DFFB-4DE7-AC89-0BE51D90F2E1}"/>
    <hyperlink ref="G124" r:id="rId214" xr:uid="{1338A956-3DF1-4FD7-8768-95FE71ADB293}"/>
    <hyperlink ref="G123" r:id="rId215" display="Documento (4 páginas)" xr:uid="{92C631ED-2AA0-4720-A1E4-DCD7550EE810}"/>
    <hyperlink ref="G122" r:id="rId216" display="Documento (6 páginas)" xr:uid="{2A65105A-B7A2-488F-A33A-46A4AD7D4381}"/>
    <hyperlink ref="G121" r:id="rId217" xr:uid="{2810E546-07DE-4BAD-B64F-684E90806D1E}"/>
    <hyperlink ref="G120" r:id="rId218" display="Infografía (3 páginas)" xr:uid="{C7999C21-C03E-4341-955A-E4270B500CE6}"/>
    <hyperlink ref="G119" r:id="rId219" xr:uid="{FD56CCDF-C67D-425B-9B18-7B962D6B9FA9}"/>
    <hyperlink ref="G118" r:id="rId220" display="Guía (27 páginas)" xr:uid="{ED579EA3-F117-425C-8AE0-57CBD55DF16F}"/>
    <hyperlink ref="G117" r:id="rId221" display="Documento (1 página)" xr:uid="{C0143893-4623-47A8-B7E2-60D16ECFD271}"/>
    <hyperlink ref="G116" r:id="rId222" display="Artículo (17 páginas)" xr:uid="{EE2BBC68-933D-4503-B862-D483BA4B98BE}"/>
    <hyperlink ref="G115" r:id="rId223" display="Infografía (1 página)" xr:uid="{704DA5E7-3F8A-4904-B981-13F9A3E37E8E}"/>
    <hyperlink ref="G114" r:id="rId224" display="Infografía (1 página)" xr:uid="{C82D946C-93F8-46E0-BB9A-C81F52A74AF2}"/>
    <hyperlink ref="G113" r:id="rId225" display="Protocolo (2 páginas)" xr:uid="{BED5217F-9243-49B0-A9B4-FCB19C604F4B}"/>
    <hyperlink ref="G112" r:id="rId226" display="Infografía (4 páginas)" xr:uid="{386F8BF6-B4F6-4472-89FF-EB9C056C4501}"/>
    <hyperlink ref="G111" r:id="rId227" display="Documento (4 páginas)" xr:uid="{AA819037-659E-47B8-B0BB-2660F5276FA2}"/>
    <hyperlink ref="G110" r:id="rId228" display="Documento (2 páginas)" xr:uid="{4F8EEE54-A7D1-4EBB-96ED-1E7AB88A06E3}"/>
    <hyperlink ref="G109" r:id="rId229" display="Documento (14 páginas)" xr:uid="{B5CC532A-D512-4E47-A67A-1801A30E243B}"/>
    <hyperlink ref="G108" r:id="rId230" display="Artículo (4 páginas)" xr:uid="{A64B1AE9-3D39-45DD-9CCD-48417627A1CC}"/>
    <hyperlink ref="G107" r:id="rId231" display="Flujograma (1 página)" xr:uid="{F1655CF0-8A73-4B55-A6E6-C8EF18ABAF36}"/>
    <hyperlink ref="G106" r:id="rId232" display="Artículo (2 páginas)" xr:uid="{EBEB2205-9913-4427-9ED6-EDF6DBDB0864}"/>
    <hyperlink ref="G105" r:id="rId233" display="Artículo (4 páginas)" xr:uid="{6E9F6F40-7AEE-4271-A253-6380FE619A78}"/>
    <hyperlink ref="G104" r:id="rId234" display="Artículo (7 páginas)" xr:uid="{14AF440A-D3A5-4EB4-8AD9-932F7AB6292E}"/>
    <hyperlink ref="G103" r:id="rId235" display="Artículo (2 páginas)" xr:uid="{7A22110D-E1C7-4DCF-9F9C-F1900295CE61}"/>
    <hyperlink ref="G102" r:id="rId236" display="Artículo (24 páginas)" xr:uid="{5D93A5AA-CD8F-4805-8A58-30C5933C1E2A}"/>
    <hyperlink ref="G101" r:id="rId237" display="Artículo (2 páginas)" xr:uid="{353729AD-96F3-404B-B180-82B776953A98}"/>
    <hyperlink ref="G100" r:id="rId238" display="Artículo (4 páginas)" xr:uid="{D10E428C-4589-4A84-B450-A16FF96096DC}"/>
    <hyperlink ref="G99" r:id="rId239" display="Artículo (22 páginas)" xr:uid="{41BCDE1A-7898-48A9-9FC4-286253BD1A24}"/>
    <hyperlink ref="G98" r:id="rId240" xr:uid="{4DC3C021-4B48-44B2-952E-69AF159D1E66}"/>
    <hyperlink ref="G97" r:id="rId241" display="Artículo (17 páginas)" xr:uid="{1A91BABE-6FBF-4632-9221-96C72E01BDD3}"/>
    <hyperlink ref="G96" r:id="rId242" display="Artículo (7 páginas)" xr:uid="{82025C24-94CD-403E-BECE-855E4095F42E}"/>
    <hyperlink ref="G95" r:id="rId243" display="Artículo (2 páginas)" xr:uid="{9D036E3F-5145-4A50-9EDF-7E5F705A0D07}"/>
    <hyperlink ref="G94" r:id="rId244" display="Artículo (2 páginas)" xr:uid="{EE5F3F2B-F475-4E21-B4D8-7BEB782C2FBB}"/>
    <hyperlink ref="G93" r:id="rId245" display="Artículo (1 página)" xr:uid="{6E37434D-65B5-448F-97B9-9E527041E81C}"/>
    <hyperlink ref="G92" r:id="rId246" display="Artículo (9 páginas)" xr:uid="{DBDB4956-7C04-41E0-97CF-03C6F03585DD}"/>
    <hyperlink ref="G91" r:id="rId247" display="Artículo (2 páginas)" xr:uid="{56BE069B-16FC-4A3D-9F69-FB01F8FDE1D8}"/>
    <hyperlink ref="G90" r:id="rId248" display="Artículo (6 páginas)" xr:uid="{472B3138-DAC9-46F2-B447-7411009075D1}"/>
    <hyperlink ref="G89" r:id="rId249" display="PPT (12 páginas)" xr:uid="{F68B34C3-99E4-4DF3-8718-B90A8764E54E}"/>
    <hyperlink ref="G88" r:id="rId250" display="Artículo (2 páginas)" xr:uid="{96AEEA2D-92BF-44BA-BD6E-476A70B64AF6}"/>
    <hyperlink ref="G87" r:id="rId251" display="Guía (4 páginas)" xr:uid="{EE977C1E-9A0A-4E49-897A-3654DC97F47B}"/>
    <hyperlink ref="G86" r:id="rId252" xr:uid="{A20F5A59-D874-46F1-A3B3-C1FEE4247779}"/>
    <hyperlink ref="G85" r:id="rId253" xr:uid="{F2BDE94B-C8D2-46F6-AD48-41C62ACCCF23}"/>
    <hyperlink ref="G84" r:id="rId254" display="Artículo prensa (1 página)" xr:uid="{D172711C-22E4-4416-8B0A-F29803ADAB4F}"/>
    <hyperlink ref="G83" r:id="rId255" display="Infografía (1 página)" xr:uid="{247455C6-54F7-42CF-A9C1-7040E644C17A}"/>
    <hyperlink ref="G82" r:id="rId256" display="Guía (12 páginas)" xr:uid="{73C3C044-1116-45A1-8105-336BE55F717F}"/>
    <hyperlink ref="G81" r:id="rId257" display="Guía (38 páginas)" xr:uid="{F403CF57-4F05-4289-A72B-D1238AB61E6D}"/>
    <hyperlink ref="G80" r:id="rId258" display="Infografía (1 página)" xr:uid="{0F349BCF-6804-4158-8B18-F4430E583160}"/>
    <hyperlink ref="G79" r:id="rId259" display="Artículo (5 páginas)" xr:uid="{27171B5F-C953-403F-8F74-7C7F5C12F0F6}"/>
    <hyperlink ref="G78" r:id="rId260" display="Artículo (15 páginas)" xr:uid="{8F8064B4-69D4-47F3-B853-C90441826F94}"/>
    <hyperlink ref="G77" r:id="rId261" display="Artículo (1 página)" xr:uid="{B7738BD2-DE64-4B66-B675-9DA2B4CC4A54}"/>
    <hyperlink ref="G76" r:id="rId262" display="Documento (9 páginas)" xr:uid="{10E1345B-A444-4583-AA3A-18901645BEFF}"/>
    <hyperlink ref="G75" r:id="rId263" location="1584529759076-2134b31f-5109" xr:uid="{0678675B-9FDE-4433-9266-830C3B104762}"/>
    <hyperlink ref="G74" r:id="rId264" display="Protocolo (12 páginas)" xr:uid="{1BF63F36-335B-4227-9463-44901F05A3D5}"/>
    <hyperlink ref="G73" r:id="rId265" xr:uid="{152B3147-BD32-4391-B1FC-1391E62B644B}"/>
    <hyperlink ref="G72" r:id="rId266" xr:uid="{34DE62E6-6C28-47B1-842F-0F12B3525AE2}"/>
    <hyperlink ref="G71" r:id="rId267" display="Artículo (19 páginas)" xr:uid="{9218517E-6BEB-4E29-9FAA-6C049744B734}"/>
    <hyperlink ref="G70" r:id="rId268" xr:uid="{4D501729-E4DF-4125-BF2C-646D3FF4CBA8}"/>
    <hyperlink ref="G69" r:id="rId269" display="Guía (24 páginas)" xr:uid="{EED60FEA-5506-4C9D-87E7-BA0F3781E27E}"/>
    <hyperlink ref="G68" r:id="rId270" display="Guía (32 páginas)" xr:uid="{08FA973E-CCDB-4B9C-B509-23C66BF3F972}"/>
    <hyperlink ref="G67" r:id="rId271" display="Artículo (5 páginas)" xr:uid="{A2DB6AA7-90C2-4D35-8B79-BD0AC4C9AEAB}"/>
    <hyperlink ref="G66" r:id="rId272" display="Artículo (3 páginas)" xr:uid="{BE2239C4-991B-4EEA-8517-FFA59F4D9AFB}"/>
    <hyperlink ref="G65" r:id="rId273" display="Artículo (15 páginas)" xr:uid="{D8BE6DE7-B7D4-4337-8DE9-51D1E4C30BC5}"/>
    <hyperlink ref="G64" r:id="rId274" display="Manual (394 páginas)" xr:uid="{95F1E186-B384-4333-BE61-39F39A8D3AD4}"/>
    <hyperlink ref="G63" r:id="rId275" display="Manual ( 23 páginas)" xr:uid="{D567E76F-5D5F-4082-855B-4586A1F4341F}"/>
    <hyperlink ref="G62" r:id="rId276" display="Protocolo (11 páginas)" xr:uid="{AEDF082D-AD69-45B4-A715-72661201BA80}"/>
    <hyperlink ref="G61" r:id="rId277" display="Guía (4 páginas)" xr:uid="{B4F07EE2-77B8-41B4-AEE8-C9643AB478EA}"/>
    <hyperlink ref="G60" r:id="rId278" display="Artículo (11 páginas)" xr:uid="{AEBE269C-93A0-4CF5-84C5-0E946B144811}"/>
    <hyperlink ref="G59" r:id="rId279" display="Artículo (14 páginas)" xr:uid="{334A38ED-3B0F-430B-B7EA-52CB532B266F}"/>
    <hyperlink ref="G58" r:id="rId280" display="Artículo (11 páginas)" xr:uid="{F82D70EC-42CE-4A6A-8F6D-8ABD1433C085}"/>
    <hyperlink ref="G57" r:id="rId281" display="Artículo (1 página)" xr:uid="{C0785F82-29FA-48EB-9D55-43AEFFB908F7}"/>
    <hyperlink ref="G56" r:id="rId282" display="Documento (3 páginas)" xr:uid="{2778C9A6-6D8F-46EC-B4EE-B618F5255F97}"/>
    <hyperlink ref="G55" r:id="rId283" display="Documento (10 páginas)" xr:uid="{59F504DB-F124-4E13-9E89-A8EF310D15DB}"/>
    <hyperlink ref="G54" r:id="rId284" display="Guía (2 páginas)" xr:uid="{2CC5F88B-8E9E-41D4-A06B-BC4D186FFC2B}"/>
    <hyperlink ref="G53" r:id="rId285" display="Infografía (2 páginas)" xr:uid="{9C48BBAE-386F-46BD-862A-4A5381B1DE06}"/>
    <hyperlink ref="G52" r:id="rId286" display="Protocolo (25 páginas)" xr:uid="{DB9A2903-6CD6-4333-98E7-F4CF5BEA928D}"/>
    <hyperlink ref="G51" r:id="rId287" display="Artículo (9 páginas)" xr:uid="{91281004-55B9-4498-AADA-90AB33584E3F}"/>
    <hyperlink ref="G50" r:id="rId288" display="Documento (13 páginas)" xr:uid="{C66649D2-1A31-4D43-8098-30DE5810522A}"/>
    <hyperlink ref="G49" r:id="rId289" display="Documento (23 páginas)" xr:uid="{B6897DCA-09C1-4C5D-AC27-10CF958F2BBB}"/>
    <hyperlink ref="G48" r:id="rId290" xr:uid="{9D3141AA-9375-476D-86AE-B4E7E1C45947}"/>
    <hyperlink ref="G47" r:id="rId291" display="Protocolo (2 páginas)" xr:uid="{4D6EFB7C-757B-4F0E-B8C5-58C42956A622}"/>
    <hyperlink ref="G46" r:id="rId292" xr:uid="{D2E6F573-51CB-4916-B88E-F8623596533B}"/>
    <hyperlink ref="G45" r:id="rId293" display="Infografía (1 página)" xr:uid="{6D9BE946-7A96-4206-96D8-3C6BBAB53DF4}"/>
    <hyperlink ref="G44" r:id="rId294" display="Infografía (1 página)" xr:uid="{CBE3062A-07D2-46F8-A093-FC599C4C2E8D}"/>
    <hyperlink ref="G43" r:id="rId295" display="Documento (2 páginas)" xr:uid="{76050E74-F5A8-460F-84B0-011566776CDB}"/>
    <hyperlink ref="G42" r:id="rId296" display="Infografía (2 páginas)" xr:uid="{DCFE4788-3315-4A9E-88C9-82A6048004CE}"/>
    <hyperlink ref="G41" r:id="rId297" display="Infografía (1 página)" xr:uid="{90C0BE83-70E2-46BF-BD04-1167175A6679}"/>
    <hyperlink ref="G40" r:id="rId298" display="Infografía (1 página)" xr:uid="{422EC1E9-A514-4D91-BBCF-CE335F21F518}"/>
    <hyperlink ref="G39" r:id="rId299" display="Infografía (1 página)" xr:uid="{E2BAFE1C-B2EA-4F1C-827D-5142B8A576DD}"/>
    <hyperlink ref="G38" r:id="rId300" display="Infografía (1 página)" xr:uid="{5EA8FB2F-E400-40DA-84C9-CB76B14A6C09}"/>
    <hyperlink ref="G37" r:id="rId301" display="Infografía (1 página)" xr:uid="{BCA30C1D-6BAE-4A9D-A38F-7F8702F5842D}"/>
    <hyperlink ref="G36" r:id="rId302" display="Infografía (1 página)" xr:uid="{510D72CD-959C-49F3-9B5E-020E8AD8EBBA}"/>
    <hyperlink ref="G35" r:id="rId303" display="Guía (22 páginas)" xr:uid="{C7CE2C50-8612-4003-AD22-80A9F9BE1ECD}"/>
    <hyperlink ref="G34" r:id="rId304" display="Infografía (1 página)" xr:uid="{3A32120B-7E35-430B-8A01-15804DB535F3}"/>
    <hyperlink ref="G33" r:id="rId305" display="Infografía (1 página)" xr:uid="{2202ACA8-FFC7-4AC0-9980-8BE4E576C0D8}"/>
    <hyperlink ref="G32" r:id="rId306" display="Infografía (1 página)" xr:uid="{F98DD1A6-22EE-4BA5-B32B-42ABFE31CD2A}"/>
    <hyperlink ref="G31" r:id="rId307" xr:uid="{83184DC1-DA1B-4255-83EE-F08EC4056816}"/>
    <hyperlink ref="G30" r:id="rId308" display="Infografía (1 página)" xr:uid="{D5E2537C-AF43-4590-8E28-7ACB34B99BA6}"/>
    <hyperlink ref="G29" r:id="rId309" display="Infografía (1 páginas)" xr:uid="{080EF6C4-3F8B-4106-93D5-9F27EDDE6436}"/>
    <hyperlink ref="G28" r:id="rId310" xr:uid="{BC696D1E-3184-4D67-A040-1727A2EC57A7}"/>
    <hyperlink ref="G27" r:id="rId311" display="Infografía (1 página)" xr:uid="{4DA40079-76E9-4547-B0B1-BDE18C0FA0C3}"/>
    <hyperlink ref="G26" r:id="rId312" display="PPT (8 páginas)" xr:uid="{59B10AAC-FD46-40EC-9345-F9F9EDB530B5}"/>
    <hyperlink ref="G25" r:id="rId313" display="Infografía (1 página)" xr:uid="{8F5C1795-BC47-4496-98E1-59591FD7D2A7}"/>
    <hyperlink ref="G24" r:id="rId314" display="Guía (10 páginas)" xr:uid="{B0C8A688-3A48-42AA-9683-D085042740E2}"/>
    <hyperlink ref="G23" r:id="rId315" xr:uid="{DFA541CC-F6A1-4E3F-B127-E14EBF7E1D18}"/>
    <hyperlink ref="G22" r:id="rId316" display="Documento (7 páginas)" xr:uid="{3A5F3C3B-4BDA-4FE1-A777-14885FC68A1F}"/>
    <hyperlink ref="G21" r:id="rId317" display="Infografía (1 página)" xr:uid="{7759A348-9B7A-4FD2-A1AB-D783DE465C5F}"/>
    <hyperlink ref="G20" r:id="rId318" xr:uid="{3FA9F4A4-7FB8-4DEC-9AE2-DA83B9261F25}"/>
    <hyperlink ref="G19" r:id="rId319" display="Documento (11 páginas)" xr:uid="{9DE9CA55-846C-4637-9740-CEF72A025B77}"/>
    <hyperlink ref="G18" r:id="rId320" xr:uid="{49DD2FBF-883C-432A-8255-3741D0D83B58}"/>
    <hyperlink ref="G17" r:id="rId321" display="PPT (5 páginas)" xr:uid="{4AC60629-3B9E-4B6F-936C-BD92F01FA595}"/>
    <hyperlink ref="G16" r:id="rId322" display="Díptico (2 páginas)" xr:uid="{C7BA8584-CF6E-4CD6-A030-DE2E46E26316}"/>
    <hyperlink ref="G15" r:id="rId323" display="Díptico (2 páginas)" xr:uid="{A8994EBE-B421-4609-A5E6-B19B63DCAF37}"/>
    <hyperlink ref="G14" r:id="rId324" display="Infografía (1 página)" xr:uid="{FE66CBF3-BA71-467E-A935-38A9271431F0}"/>
    <hyperlink ref="G13" r:id="rId325" xr:uid="{E93A6344-D363-4C4F-A011-8A2A9F025391}"/>
    <hyperlink ref="G12" r:id="rId326" display="Guía (7 páginas)" xr:uid="{9C8C8914-7B55-44C6-A3A1-46843C849B62}"/>
    <hyperlink ref="G11" r:id="rId327" xr:uid="{5EE0BC42-2FD5-45C0-A4A3-4C7006BC1C2D}"/>
    <hyperlink ref="G10" r:id="rId328" xr:uid="{8F9082F7-3819-4E2B-8A2D-7BA770AD7E66}"/>
    <hyperlink ref="G9" r:id="rId329" xr:uid="{CA4CE750-547F-48C6-A2FA-026B1C2031F7}"/>
    <hyperlink ref="G8" r:id="rId330" xr:uid="{76F42917-C030-4629-AA93-1B6B89F536DA}"/>
    <hyperlink ref="G7" r:id="rId331" display="Documento (1 página)" xr:uid="{6CBB861C-40BF-4016-8AF3-67725DDDA72D}"/>
    <hyperlink ref="G6" r:id="rId332" display="Documento (2 páginas)" xr:uid="{395337D8-4497-4A27-B77E-ECA137D36D5E}"/>
    <hyperlink ref="G5" r:id="rId333" display="Documento (4 páginas)" xr:uid="{3D0CD2D8-F2B3-4D56-BCCF-BC73E0077D09}"/>
    <hyperlink ref="G4" r:id="rId334" display="Infografía (4 páginas)" xr:uid="{115F02D8-3ECA-4F8A-8C19-564A6DC6EBC2}"/>
    <hyperlink ref="G3" r:id="rId335" xr:uid="{9ECBCC94-CE5C-44E7-BC16-4C991DD76065}"/>
    <hyperlink ref="G2" r:id="rId336" xr:uid="{DC91130D-1431-4EC2-8BE2-AAA5FD0D0432}"/>
    <hyperlink ref="H187" r:id="rId337" xr:uid="{A6DC92EB-A6F2-4D76-887D-7CE24130C4C5}"/>
    <hyperlink ref="H188" r:id="rId338" xr:uid="{4C9C2B40-DE08-4427-B469-5CEAB2E49D33}"/>
    <hyperlink ref="H189" r:id="rId339" xr:uid="{4F82E95D-8504-4090-A03F-6B4175282980}"/>
  </hyperlinks>
  <pageMargins left="0.7" right="0.7" top="0.75" bottom="0.75" header="0.3" footer="0.3"/>
  <tableParts count="1">
    <tablePart r:id="rId34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H1012"/>
  <sheetViews>
    <sheetView workbookViewId="0">
      <selection activeCell="C24" sqref="C24"/>
    </sheetView>
  </sheetViews>
  <sheetFormatPr baseColWidth="10" defaultColWidth="12.625" defaultRowHeight="15" customHeight="1"/>
  <cols>
    <col min="1" max="1" width="9" customWidth="1"/>
    <col min="2" max="2" width="24.125" customWidth="1"/>
    <col min="3" max="3" width="23.625" customWidth="1"/>
    <col min="4" max="4" width="39.875" customWidth="1"/>
    <col min="5" max="5" width="7.625" customWidth="1"/>
    <col min="6" max="6" width="37.625" customWidth="1"/>
    <col min="7" max="7" width="29.625" customWidth="1"/>
  </cols>
  <sheetData>
    <row r="1" spans="1:7" ht="92.25" customHeight="1" thickTop="1" thickBot="1">
      <c r="A1" s="1"/>
      <c r="B1" s="83"/>
      <c r="C1" s="83"/>
      <c r="D1" s="83"/>
      <c r="E1" s="83"/>
      <c r="F1" s="83"/>
      <c r="G1" s="84"/>
    </row>
    <row r="2" spans="1:7" ht="39" thickTop="1" thickBot="1">
      <c r="A2" s="2" t="s">
        <v>0</v>
      </c>
      <c r="B2" s="4" t="s">
        <v>4</v>
      </c>
      <c r="C2" s="5" t="s">
        <v>5</v>
      </c>
      <c r="D2" s="3" t="s">
        <v>3</v>
      </c>
      <c r="E2" s="3" t="s">
        <v>1</v>
      </c>
      <c r="F2" s="3" t="s">
        <v>2</v>
      </c>
      <c r="G2" s="6" t="s">
        <v>6</v>
      </c>
    </row>
    <row r="3" spans="1:7" ht="14.25" customHeight="1" thickTop="1">
      <c r="A3" s="7" t="s">
        <v>7</v>
      </c>
      <c r="B3" s="13" t="s">
        <v>14</v>
      </c>
      <c r="C3" s="14" t="s">
        <v>17</v>
      </c>
      <c r="D3" s="10" t="s">
        <v>9</v>
      </c>
      <c r="E3" s="8">
        <v>2020</v>
      </c>
      <c r="F3" s="9" t="s">
        <v>8</v>
      </c>
      <c r="G3" s="19" t="str">
        <f>HYPERLINK("https://drive.google.com/file/d/19xArCjVUF7t-ar6wVv_B4yoDZVFvaV9G/view?usp=sharing","Enlace a documento (2 páginas)")</f>
        <v>Enlace a documento (2 páginas)</v>
      </c>
    </row>
    <row r="4" spans="1:7" ht="14.25" customHeight="1">
      <c r="A4" s="20" t="s">
        <v>18</v>
      </c>
      <c r="B4" s="26" t="s">
        <v>23</v>
      </c>
      <c r="C4" s="27" t="s">
        <v>24</v>
      </c>
      <c r="D4" s="25" t="s">
        <v>21</v>
      </c>
      <c r="E4" s="21">
        <v>2017</v>
      </c>
      <c r="F4" s="23" t="s">
        <v>20</v>
      </c>
      <c r="G4" s="31" t="str">
        <f>HYPERLINK("https://drive.google.com/open?id=1TPmdQsQOAcUGHVf_jbQN9gElUR6oKhma","Enlace a manual ( 23 páginas)")</f>
        <v>Enlace a manual ( 23 páginas)</v>
      </c>
    </row>
    <row r="5" spans="1:7" ht="14.25" customHeight="1">
      <c r="A5" s="20" t="s">
        <v>29</v>
      </c>
      <c r="B5" s="33" t="s">
        <v>32</v>
      </c>
      <c r="C5" s="27" t="s">
        <v>33</v>
      </c>
      <c r="D5" s="25" t="s">
        <v>31</v>
      </c>
      <c r="E5" s="21">
        <v>2020</v>
      </c>
      <c r="F5" s="32" t="s">
        <v>30</v>
      </c>
      <c r="G5" s="34" t="str">
        <f>HYPERLINK("https://www.eapcnet.eu/publications/coronavirus-and-the-palliative-care-response","Enlace a web información COVID-19")</f>
        <v>Enlace a web información COVID-19</v>
      </c>
    </row>
    <row r="6" spans="1:7" ht="14.25" customHeight="1">
      <c r="A6" s="20" t="s">
        <v>18</v>
      </c>
      <c r="B6" s="36" t="s">
        <v>32</v>
      </c>
      <c r="C6" s="27" t="s">
        <v>33</v>
      </c>
      <c r="D6" s="37" t="s">
        <v>35</v>
      </c>
      <c r="E6" s="35">
        <v>2020</v>
      </c>
      <c r="F6" s="23" t="s">
        <v>34</v>
      </c>
      <c r="G6" s="34" t="str">
        <f>HYPERLINK("https://www.redpal.es/cuidados-paliativos-y-coronavirus/?utm_source=Red+de+Cuidados+Paliativos+de+Andaluc%C3%ADa&amp;utm_campaign=2f9ecc8ac0-EMAIL_CAMPAIGN_2020_03_20_09_50&amp;utm_medium=email&amp;utm_term=0_181e4a3352-2f9ecc8ac0-54515955","Enlace a web de recursos clínicos e información COVID-19")</f>
        <v>Enlace a web de recursos clínicos e información COVID-19</v>
      </c>
    </row>
    <row r="7" spans="1:7" ht="14.25" customHeight="1">
      <c r="A7" s="20" t="s">
        <v>29</v>
      </c>
      <c r="B7" s="33" t="s">
        <v>32</v>
      </c>
      <c r="C7" s="27" t="s">
        <v>33</v>
      </c>
      <c r="D7" s="25" t="s">
        <v>37</v>
      </c>
      <c r="E7" s="21">
        <v>2019</v>
      </c>
      <c r="F7" s="32" t="s">
        <v>36</v>
      </c>
      <c r="G7" s="34" t="str">
        <f>HYPERLINK("https://drive.google.com/open?id=1UGHTX5HqNEtGmY2_nk1RtlZ22pGu6WQ7","Enlace a artículo (15 páginas)")</f>
        <v>Enlace a artículo (15 páginas)</v>
      </c>
    </row>
    <row r="8" spans="1:7" ht="14.25" customHeight="1">
      <c r="A8" s="20" t="s">
        <v>18</v>
      </c>
      <c r="B8" s="33" t="s">
        <v>32</v>
      </c>
      <c r="C8" s="27" t="s">
        <v>24</v>
      </c>
      <c r="D8" s="25" t="s">
        <v>39</v>
      </c>
      <c r="E8" s="21">
        <v>2013</v>
      </c>
      <c r="F8" s="23" t="s">
        <v>38</v>
      </c>
      <c r="G8" s="34" t="str">
        <f>HYPERLINK("https://drive.google.com/open?id=1TrIExfCXnv6dDreRz2A5lwE6fH6VHUNE","Enlace a manual (394 páginas)")</f>
        <v>Enlace a manual (394 páginas)</v>
      </c>
    </row>
    <row r="9" spans="1:7" ht="14.25" customHeight="1">
      <c r="A9" s="20" t="s">
        <v>29</v>
      </c>
      <c r="B9" s="33" t="s">
        <v>32</v>
      </c>
      <c r="C9" s="27" t="s">
        <v>24</v>
      </c>
      <c r="D9" s="25" t="s">
        <v>41</v>
      </c>
      <c r="E9" s="21">
        <v>2010</v>
      </c>
      <c r="F9" s="23" t="s">
        <v>40</v>
      </c>
      <c r="G9" s="34" t="str">
        <f>HYPERLINK("https://drive.google.com/open?id=1rOEZCycnz8F5x-dtROuAyunmpwAHnYET","Enlace a artículo (5 páginas)")</f>
        <v>Enlace a artículo (5 páginas)</v>
      </c>
    </row>
    <row r="10" spans="1:7" ht="14.25" customHeight="1">
      <c r="A10" s="20" t="s">
        <v>7</v>
      </c>
      <c r="B10" s="33" t="s">
        <v>32</v>
      </c>
      <c r="C10" s="27" t="s">
        <v>44</v>
      </c>
      <c r="D10" s="25" t="s">
        <v>43</v>
      </c>
      <c r="E10" s="35">
        <v>2020</v>
      </c>
      <c r="F10" s="23" t="s">
        <v>42</v>
      </c>
      <c r="G10" s="34" t="str">
        <f>HYPERLINK("https://drive.google.com/open?id=1Ng-bSBV4FPwFOVQcvGV7Nn0DRRku-iFJ","Enlace a documento (9 páginas)")</f>
        <v>Enlace a documento (9 páginas)</v>
      </c>
    </row>
    <row r="11" spans="1:7" ht="14.25" customHeight="1">
      <c r="A11" s="20" t="s">
        <v>18</v>
      </c>
      <c r="B11" s="38" t="s">
        <v>47</v>
      </c>
      <c r="C11" s="39" t="s">
        <v>48</v>
      </c>
      <c r="D11" s="25" t="s">
        <v>46</v>
      </c>
      <c r="E11" s="35">
        <v>2020</v>
      </c>
      <c r="F11" s="23" t="s">
        <v>45</v>
      </c>
      <c r="G11" s="40" t="str">
        <f>HYPERLINK("https://drive.google.com/open?id=1CZWXeHrXtXjXYufNZL2X_VCSEZCTrPfY","Guía acompañamiento al duelo (16 páginas)")</f>
        <v>Guía acompañamiento al duelo (16 páginas)</v>
      </c>
    </row>
    <row r="12" spans="1:7" ht="14.25" customHeight="1">
      <c r="A12" s="20" t="s">
        <v>29</v>
      </c>
      <c r="B12" s="41" t="s">
        <v>51</v>
      </c>
      <c r="C12" s="27" t="s">
        <v>32</v>
      </c>
      <c r="D12" s="37" t="s">
        <v>50</v>
      </c>
      <c r="E12" s="21">
        <v>2020</v>
      </c>
      <c r="F12" s="23" t="s">
        <v>49</v>
      </c>
      <c r="G12" s="34" t="str">
        <f>HYPERLINK("https://m.oxfordmedicine.com/mobile/view/10.1093/med/9780190066529.001.0001/med-9780190066529-chapter-9","Enlace a Manual clínico web")</f>
        <v>Enlace a Manual clínico web</v>
      </c>
    </row>
    <row r="13" spans="1:7" ht="14.25" customHeight="1">
      <c r="A13" s="20" t="s">
        <v>29</v>
      </c>
      <c r="B13" s="42" t="s">
        <v>51</v>
      </c>
      <c r="C13" s="27" t="s">
        <v>32</v>
      </c>
      <c r="D13" s="25" t="s">
        <v>53</v>
      </c>
      <c r="E13" s="21">
        <v>2019</v>
      </c>
      <c r="F13" s="23" t="s">
        <v>52</v>
      </c>
      <c r="G13" s="34" t="str">
        <f>HYPERLINK("https://drive.google.com/file/d/1V_2S6lY2SMasCXqcCyxJ076TOXlTOPkt/view?usp=sharing","Enlace a capítulo (17 páginas)")</f>
        <v>Enlace a capítulo (17 páginas)</v>
      </c>
    </row>
    <row r="14" spans="1:7" ht="14.25" customHeight="1">
      <c r="A14" s="20" t="s">
        <v>18</v>
      </c>
      <c r="B14" s="42" t="s">
        <v>51</v>
      </c>
      <c r="C14" s="27" t="s">
        <v>57</v>
      </c>
      <c r="D14" s="25" t="s">
        <v>56</v>
      </c>
      <c r="E14" s="35">
        <v>2020</v>
      </c>
      <c r="F14" s="23" t="s">
        <v>55</v>
      </c>
      <c r="G14" s="34" t="str">
        <f>HYPERLINK("https://drive.google.com/open?id=1ZGZ1v28YKbhE223um6U6BV6R7qb3oEJp","Enlace a documento (6 páginas)")</f>
        <v>Enlace a documento (6 páginas)</v>
      </c>
    </row>
    <row r="15" spans="1:7" ht="14.25" customHeight="1">
      <c r="A15" s="20" t="s">
        <v>18</v>
      </c>
      <c r="B15" s="42" t="s">
        <v>51</v>
      </c>
      <c r="C15" s="27" t="s">
        <v>24</v>
      </c>
      <c r="D15" s="25" t="s">
        <v>62</v>
      </c>
      <c r="E15" s="21">
        <v>2020</v>
      </c>
      <c r="F15" s="43" t="s">
        <v>59</v>
      </c>
      <c r="G15" s="34" t="str">
        <f>HYPERLINK("https://drive.google.com/open?id=1SZgzMLSrIY3w6CIGVLpR0YKyUOFbFrWs","Enlace a documento (1 página)")</f>
        <v>Enlace a documento (1 página)</v>
      </c>
    </row>
    <row r="16" spans="1:7" ht="14.25" customHeight="1">
      <c r="A16" s="20" t="s">
        <v>18</v>
      </c>
      <c r="B16" s="42" t="s">
        <v>51</v>
      </c>
      <c r="C16" s="27" t="s">
        <v>65</v>
      </c>
      <c r="D16" s="25" t="s">
        <v>64</v>
      </c>
      <c r="E16" s="21">
        <v>2020</v>
      </c>
      <c r="F16" s="23" t="s">
        <v>63</v>
      </c>
      <c r="G16" s="40" t="str">
        <f>HYPERLINK("https://drive.google.com/open?id=1VJCRAD6IJDqE5KZpGv4wYVLVdDC-MGQz","Enlace a Ficha ")</f>
        <v xml:space="preserve">Enlace a Ficha </v>
      </c>
    </row>
    <row r="17" spans="1:7" ht="14.25" customHeight="1">
      <c r="A17" s="20" t="s">
        <v>18</v>
      </c>
      <c r="B17" s="42" t="s">
        <v>51</v>
      </c>
      <c r="C17" s="27" t="s">
        <v>68</v>
      </c>
      <c r="D17" s="25" t="s">
        <v>67</v>
      </c>
      <c r="E17" s="35">
        <v>2020</v>
      </c>
      <c r="F17" s="23" t="s">
        <v>66</v>
      </c>
      <c r="G17" s="34" t="str">
        <f>HYPERLINK("https://drive.google.com/open?id=1ubqVx70js1kHBDWjj3d9UgWkX2GOxLO_","Enlace a protocolo (6 páginas)")</f>
        <v>Enlace a protocolo (6 páginas)</v>
      </c>
    </row>
    <row r="18" spans="1:7" ht="14.25" customHeight="1">
      <c r="A18" s="20" t="s">
        <v>29</v>
      </c>
      <c r="B18" s="44" t="s">
        <v>73</v>
      </c>
      <c r="C18" s="27" t="s">
        <v>32</v>
      </c>
      <c r="D18" s="37" t="s">
        <v>71</v>
      </c>
      <c r="E18" s="21">
        <v>2020</v>
      </c>
      <c r="F18" s="23" t="s">
        <v>70</v>
      </c>
      <c r="G18" s="34" t="str">
        <f>HYPERLINK("https://www.medrxiv.org/content/10.1101/2020.03.18.20038448v1.full.pdf","Enlace a artículo (9 páginas)")</f>
        <v>Enlace a artículo (9 páginas)</v>
      </c>
    </row>
    <row r="19" spans="1:7" ht="14.25" customHeight="1">
      <c r="A19" s="20" t="s">
        <v>29</v>
      </c>
      <c r="B19" s="45" t="s">
        <v>73</v>
      </c>
      <c r="C19" s="27" t="s">
        <v>33</v>
      </c>
      <c r="D19" s="25" t="s">
        <v>75</v>
      </c>
      <c r="E19" s="21">
        <v>2014</v>
      </c>
      <c r="F19" s="23" t="s">
        <v>74</v>
      </c>
      <c r="G19" s="34" t="str">
        <f>HYPERLINK("https://drive.google.com/open?id=1SK4dNy-Ig5ShimkFwCSsfzK8WozOzoeL","Enlace a artículo (11 páginas)")</f>
        <v>Enlace a artículo (11 páginas)</v>
      </c>
    </row>
    <row r="20" spans="1:7" ht="14.25" customHeight="1">
      <c r="A20" s="20" t="s">
        <v>29</v>
      </c>
      <c r="B20" s="45" t="s">
        <v>73</v>
      </c>
      <c r="C20" s="27" t="s">
        <v>24</v>
      </c>
      <c r="D20" s="25" t="s">
        <v>77</v>
      </c>
      <c r="E20" s="21">
        <v>2005</v>
      </c>
      <c r="F20" s="23" t="s">
        <v>76</v>
      </c>
      <c r="G20" s="34" t="str">
        <f>HYPERLINK("https://drive.google.com/open?id=12FNe8_y0poiUHldjElfS5t0LmzaJR-KV","Enlace a artículo (11 páginas)")</f>
        <v>Enlace a artículo (11 páginas)</v>
      </c>
    </row>
    <row r="21" spans="1:7" ht="14.25" customHeight="1">
      <c r="A21" s="20" t="s">
        <v>18</v>
      </c>
      <c r="B21" s="45" t="s">
        <v>80</v>
      </c>
      <c r="C21" s="27" t="s">
        <v>32</v>
      </c>
      <c r="D21" s="25" t="s">
        <v>79</v>
      </c>
      <c r="E21" s="35">
        <v>2020</v>
      </c>
      <c r="F21" s="23" t="s">
        <v>78</v>
      </c>
      <c r="G21" s="34" t="str">
        <f>HYPERLINK("https://drive.google.com/open?id=1U0RY0QGYAFgG6g8_MAgAo3iwo8065hN8","Enlace a documento (23 páginas)")</f>
        <v>Enlace a documento (23 páginas)</v>
      </c>
    </row>
    <row r="22" spans="1:7" ht="14.25" customHeight="1">
      <c r="A22" s="20" t="s">
        <v>18</v>
      </c>
      <c r="B22" s="45" t="s">
        <v>80</v>
      </c>
      <c r="C22" s="27" t="s">
        <v>24</v>
      </c>
      <c r="D22" s="25" t="s">
        <v>82</v>
      </c>
      <c r="E22" s="21">
        <v>2020</v>
      </c>
      <c r="F22" s="23" t="s">
        <v>81</v>
      </c>
      <c r="G22" s="34" t="str">
        <f>HYPERLINK("https://drive.google.com/file/d/1SD_tks7iox9XwYX1QkV4KMefmgqCHGAw/view?usp=sharing","Enlace a infografía (2 páginas)")</f>
        <v>Enlace a infografía (2 páginas)</v>
      </c>
    </row>
    <row r="23" spans="1:7" ht="14.25" customHeight="1">
      <c r="A23" s="20" t="s">
        <v>29</v>
      </c>
      <c r="B23" s="45" t="s">
        <v>80</v>
      </c>
      <c r="C23" s="27" t="s">
        <v>24</v>
      </c>
      <c r="D23" s="25" t="s">
        <v>84</v>
      </c>
      <c r="E23" s="21">
        <v>2009</v>
      </c>
      <c r="F23" s="23" t="s">
        <v>83</v>
      </c>
      <c r="G23" s="34" t="str">
        <f>HYPERLINK("https://drive.google.com/open?id=1Nuhneype1vDKnujKUwQO9pwn12CVQ428","Enlace a artículo (14 páginas)")</f>
        <v>Enlace a artículo (14 páginas)</v>
      </c>
    </row>
    <row r="24" spans="1:7" ht="14.25" customHeight="1">
      <c r="A24" s="20" t="s">
        <v>7</v>
      </c>
      <c r="B24" s="45" t="s">
        <v>80</v>
      </c>
      <c r="C24" s="27" t="s">
        <v>87</v>
      </c>
      <c r="D24" s="25" t="s">
        <v>86</v>
      </c>
      <c r="E24" s="21">
        <v>2020</v>
      </c>
      <c r="F24" s="23" t="s">
        <v>85</v>
      </c>
      <c r="G24" s="34" t="str">
        <f>HYPERLINK("https://drive.google.com/open?id=1ntirmKOJDqn4ICL2CaxA3JiHJFgwUO4N","Enlace a documento (3 páginas)")</f>
        <v>Enlace a documento (3 páginas)</v>
      </c>
    </row>
    <row r="25" spans="1:7" ht="14.25" customHeight="1">
      <c r="A25" s="20" t="s">
        <v>29</v>
      </c>
      <c r="B25" s="46" t="s">
        <v>33</v>
      </c>
      <c r="C25" s="39" t="s">
        <v>90</v>
      </c>
      <c r="D25" s="25" t="s">
        <v>89</v>
      </c>
      <c r="E25" s="21">
        <v>2020</v>
      </c>
      <c r="F25" s="23" t="s">
        <v>88</v>
      </c>
      <c r="G25" s="34" t="str">
        <f>HYPERLINK("https://drive.google.com/open?id=1Ey4BSTA0QNsicMNlm1WsFrP386OMq0pB","Enlace a Artículo (9 páginas)")</f>
        <v>Enlace a Artículo (9 páginas)</v>
      </c>
    </row>
    <row r="26" spans="1:7" ht="14.25" customHeight="1">
      <c r="A26" s="20" t="s">
        <v>7</v>
      </c>
      <c r="B26" s="46" t="s">
        <v>33</v>
      </c>
      <c r="C26" s="27" t="s">
        <v>24</v>
      </c>
      <c r="D26" s="25" t="s">
        <v>92</v>
      </c>
      <c r="E26" s="21">
        <v>2020</v>
      </c>
      <c r="F26" s="23" t="s">
        <v>91</v>
      </c>
      <c r="G26" s="34" t="str">
        <f>HYPERLINK("https://drive.google.com/open?id=1fFDuHRZZxEbipsLHca_21MIHx5AlJlMM","Enlace a documento (38 páginas)")</f>
        <v>Enlace a documento (38 páginas)</v>
      </c>
    </row>
    <row r="27" spans="1:7" ht="14.25" customHeight="1">
      <c r="A27" s="20" t="s">
        <v>29</v>
      </c>
      <c r="B27" s="47" t="s">
        <v>33</v>
      </c>
      <c r="C27" s="27" t="s">
        <v>24</v>
      </c>
      <c r="D27" s="37" t="s">
        <v>94</v>
      </c>
      <c r="E27" s="21">
        <v>2020</v>
      </c>
      <c r="F27" s="32" t="s">
        <v>93</v>
      </c>
      <c r="G27" s="34" t="str">
        <f>HYPERLINK("https://www.resus.org.uk/media/statements/resuscitation-council-uk-statements-on-covid-19-coronavirus-cpr-and-resuscitation/","Enlace a infografía")</f>
        <v>Enlace a infografía</v>
      </c>
    </row>
    <row r="28" spans="1:7" ht="14.25" customHeight="1">
      <c r="A28" s="20" t="s">
        <v>18</v>
      </c>
      <c r="B28" s="46" t="s">
        <v>33</v>
      </c>
      <c r="C28" s="27" t="s">
        <v>24</v>
      </c>
      <c r="D28" s="25" t="s">
        <v>96</v>
      </c>
      <c r="E28" s="35">
        <v>2020</v>
      </c>
      <c r="F28" s="23" t="s">
        <v>95</v>
      </c>
      <c r="G28" s="34" t="str">
        <f>HYPERLINK("https://drive.google.com/open?id=1_1EmI5o6J8xhbsn9DuERsT6t52BSJmCi","Enlace a infografía")</f>
        <v>Enlace a infografía</v>
      </c>
    </row>
    <row r="29" spans="1:7" ht="14.25" customHeight="1">
      <c r="A29" s="20" t="s">
        <v>29</v>
      </c>
      <c r="B29" s="46" t="s">
        <v>33</v>
      </c>
      <c r="C29" s="27" t="s">
        <v>24</v>
      </c>
      <c r="D29" s="25" t="s">
        <v>98</v>
      </c>
      <c r="E29" s="21">
        <v>2019</v>
      </c>
      <c r="F29" s="43" t="s">
        <v>97</v>
      </c>
      <c r="G29" s="34" t="str">
        <f>HYPERLINK("https://drive.google.com/file/d/1q0Sqavw0-GWCG6l1PX4nqwKX7cdTYiYW/view?usp=sharing","Enlace a documento (3 páginas)")</f>
        <v>Enlace a documento (3 páginas)</v>
      </c>
    </row>
    <row r="30" spans="1:7" ht="14.25" customHeight="1">
      <c r="A30" s="20" t="s">
        <v>18</v>
      </c>
      <c r="B30" s="46" t="s">
        <v>33</v>
      </c>
      <c r="C30" s="27"/>
      <c r="D30" s="25" t="s">
        <v>100</v>
      </c>
      <c r="E30" s="21">
        <v>2020</v>
      </c>
      <c r="F30" s="23" t="s">
        <v>99</v>
      </c>
      <c r="G30" s="34" t="str">
        <f>HYPERLINK("https://drive.google.com/open?id=1T5oNtfi_E5fevCD2mcWwXlqqbQk9_sMl","Enlace artículo prensa")</f>
        <v>Enlace artículo prensa</v>
      </c>
    </row>
    <row r="31" spans="1:7" ht="14.25" customHeight="1">
      <c r="A31" s="20" t="s">
        <v>18</v>
      </c>
      <c r="B31" s="50" t="s">
        <v>33</v>
      </c>
      <c r="C31" s="27"/>
      <c r="D31" s="49" t="s">
        <v>102</v>
      </c>
      <c r="E31" s="48">
        <v>2020</v>
      </c>
      <c r="F31" s="23" t="s">
        <v>101</v>
      </c>
      <c r="G31" s="31" t="str">
        <f>HYPERLINK("http://www.ics.ac.uk","Enlace a web información COVID-19")</f>
        <v>Enlace a web información COVID-19</v>
      </c>
    </row>
    <row r="32" spans="1:7" ht="14.25" customHeight="1">
      <c r="A32" s="20" t="s">
        <v>29</v>
      </c>
      <c r="B32" s="47" t="s">
        <v>33</v>
      </c>
      <c r="C32" s="51"/>
      <c r="D32" s="37" t="s">
        <v>104</v>
      </c>
      <c r="E32" s="21">
        <v>2020</v>
      </c>
      <c r="F32" s="23" t="s">
        <v>103</v>
      </c>
      <c r="G32" s="34" t="str">
        <f>HYPERLINK("https://covid19.sccm.org/nonicu.htm","Enlace a web de recursos clínicos")</f>
        <v>Enlace a web de recursos clínicos</v>
      </c>
    </row>
    <row r="33" spans="1:7" ht="14.25" customHeight="1">
      <c r="A33" s="20" t="s">
        <v>18</v>
      </c>
      <c r="B33" s="46" t="s">
        <v>17</v>
      </c>
      <c r="C33" s="39" t="s">
        <v>90</v>
      </c>
      <c r="D33" s="25" t="s">
        <v>106</v>
      </c>
      <c r="E33" s="35">
        <v>2020</v>
      </c>
      <c r="F33" s="23" t="s">
        <v>105</v>
      </c>
      <c r="G33" s="34" t="str">
        <f>HYPERLINK("https://drive.google.com/open?id=1hxxrm8Veu8LW19Mc26HZM6d6OrIxKjmb","Enlace a infografía")</f>
        <v>Enlace a infografía</v>
      </c>
    </row>
    <row r="34" spans="1:7" ht="14.25" customHeight="1">
      <c r="A34" s="20" t="s">
        <v>18</v>
      </c>
      <c r="B34" s="46" t="s">
        <v>17</v>
      </c>
      <c r="C34" s="39" t="s">
        <v>90</v>
      </c>
      <c r="D34" s="37" t="s">
        <v>108</v>
      </c>
      <c r="E34" s="21">
        <v>2020</v>
      </c>
      <c r="F34" s="32" t="s">
        <v>107</v>
      </c>
      <c r="G34" s="34" t="str">
        <f>HYPERLINK("https://www.usal.es/consejos-psicologicos","Enlace a página web Decálogo y soporte psicológico")</f>
        <v>Enlace a página web Decálogo y soporte psicológico</v>
      </c>
    </row>
    <row r="35" spans="1:7" ht="14.25" customHeight="1">
      <c r="A35" s="20" t="s">
        <v>18</v>
      </c>
      <c r="B35" s="46" t="s">
        <v>17</v>
      </c>
      <c r="C35" s="27" t="s">
        <v>33</v>
      </c>
      <c r="D35" s="25" t="s">
        <v>110</v>
      </c>
      <c r="E35" s="35">
        <v>2020</v>
      </c>
      <c r="F35" s="23" t="s">
        <v>109</v>
      </c>
      <c r="G35" s="34" t="str">
        <f>HYPERLINK("https://drive.google.com/open?id=1MvmsARkl_5MUP5mRLQ2mK6SB06yUR9uf","Enlace a infografía")</f>
        <v>Enlace a infografía</v>
      </c>
    </row>
    <row r="36" spans="1:7" ht="14.25" customHeight="1">
      <c r="A36" s="20" t="s">
        <v>18</v>
      </c>
      <c r="B36" s="46" t="s">
        <v>17</v>
      </c>
      <c r="C36" s="27" t="s">
        <v>33</v>
      </c>
      <c r="D36" s="25" t="s">
        <v>112</v>
      </c>
      <c r="E36" s="35">
        <v>2020</v>
      </c>
      <c r="F36" s="23" t="s">
        <v>111</v>
      </c>
      <c r="G36" s="34" t="str">
        <f>HYPERLINK("https://drive.google.com/open?id=1FWnlQ5SeI9drH-TYbGpyyXNhkzJR_ayV","Enlace a infografía")</f>
        <v>Enlace a infografía</v>
      </c>
    </row>
    <row r="37" spans="1:7" ht="14.25" customHeight="1">
      <c r="A37" s="20" t="s">
        <v>18</v>
      </c>
      <c r="B37" s="46" t="s">
        <v>17</v>
      </c>
      <c r="C37" s="27" t="s">
        <v>33</v>
      </c>
      <c r="D37" s="25" t="s">
        <v>113</v>
      </c>
      <c r="E37" s="35">
        <v>2020</v>
      </c>
      <c r="F37" s="23" t="s">
        <v>111</v>
      </c>
      <c r="G37" s="34" t="str">
        <f>HYPERLINK("https://drive.google.com/open?id=1azYFYumXIGui281BytXiUwEEw-f3yfEw","Enlace a infografía")</f>
        <v>Enlace a infografía</v>
      </c>
    </row>
    <row r="38" spans="1:7" ht="14.25" customHeight="1">
      <c r="A38" s="20"/>
      <c r="B38" s="46" t="s">
        <v>17</v>
      </c>
      <c r="C38" s="27" t="s">
        <v>33</v>
      </c>
      <c r="D38" s="25" t="s">
        <v>114</v>
      </c>
      <c r="E38" s="35">
        <v>2020</v>
      </c>
      <c r="F38" s="23" t="s">
        <v>109</v>
      </c>
      <c r="G38" s="34" t="str">
        <f>HYPERLINK("https://drive.google.com/open?id=1bznY3YwRfGTqeE9xSie_TMuGs66HeJtk","Enlace a infografía")</f>
        <v>Enlace a infografía</v>
      </c>
    </row>
    <row r="39" spans="1:7" ht="14.25" customHeight="1">
      <c r="A39" s="20" t="s">
        <v>18</v>
      </c>
      <c r="B39" s="46" t="s">
        <v>17</v>
      </c>
      <c r="C39" s="27" t="s">
        <v>33</v>
      </c>
      <c r="D39" s="25" t="s">
        <v>116</v>
      </c>
      <c r="E39" s="35">
        <v>2020</v>
      </c>
      <c r="F39" s="23" t="s">
        <v>109</v>
      </c>
      <c r="G39" s="34" t="str">
        <f>HYPERLINK("https://drive.google.com/open?id=1nm0XFV0iSprbRm-widDJT0L1mOAS86wx","Enlace a infografía")</f>
        <v>Enlace a infografía</v>
      </c>
    </row>
    <row r="40" spans="1:7" ht="14.25" customHeight="1">
      <c r="A40" s="20" t="s">
        <v>18</v>
      </c>
      <c r="B40" s="46" t="s">
        <v>17</v>
      </c>
      <c r="C40" s="27" t="s">
        <v>33</v>
      </c>
      <c r="D40" s="25" t="s">
        <v>117</v>
      </c>
      <c r="E40" s="35">
        <v>2020</v>
      </c>
      <c r="F40" s="23" t="s">
        <v>111</v>
      </c>
      <c r="G40" s="53" t="str">
        <f>HYPERLINK("https://drive.google.com/open?id=17zS5rtD1Sbeawy9pSxYnODAxTEs5ICiO","Enlace a infografía")</f>
        <v>Enlace a infografía</v>
      </c>
    </row>
    <row r="41" spans="1:7" ht="14.25" customHeight="1">
      <c r="A41" s="20" t="s">
        <v>18</v>
      </c>
      <c r="B41" s="46" t="s">
        <v>17</v>
      </c>
      <c r="C41" s="27" t="s">
        <v>33</v>
      </c>
      <c r="D41" s="25" t="s">
        <v>119</v>
      </c>
      <c r="E41" s="35">
        <v>2020</v>
      </c>
      <c r="F41" s="23" t="s">
        <v>118</v>
      </c>
      <c r="G41" s="53" t="str">
        <f>HYPERLINK("https://drive.google.com/open?id=1ZgU92qsYdmG-pmr9w7wl2XrgD9QkEkK5","Enlace a infografía")</f>
        <v>Enlace a infografía</v>
      </c>
    </row>
    <row r="42" spans="1:7" ht="14.25" customHeight="1">
      <c r="A42" s="20" t="s">
        <v>18</v>
      </c>
      <c r="B42" s="46" t="s">
        <v>17</v>
      </c>
      <c r="C42" s="27" t="s">
        <v>33</v>
      </c>
      <c r="D42" s="25" t="s">
        <v>120</v>
      </c>
      <c r="E42" s="35">
        <v>2020</v>
      </c>
      <c r="F42" s="23" t="s">
        <v>118</v>
      </c>
      <c r="G42" s="53" t="str">
        <f>HYPERLINK("https://drive.google.com/open?id=1lXqd0dEVDgQUIU8MwUuGxJD7ABSbeKek","Enlace a infografía")</f>
        <v>Enlace a infografía</v>
      </c>
    </row>
    <row r="43" spans="1:7" ht="14.25" customHeight="1">
      <c r="A43" s="20" t="s">
        <v>18</v>
      </c>
      <c r="B43" s="54" t="s">
        <v>24</v>
      </c>
      <c r="C43" s="39" t="s">
        <v>90</v>
      </c>
      <c r="D43" s="25" t="s">
        <v>122</v>
      </c>
      <c r="E43" s="21">
        <v>2020</v>
      </c>
      <c r="F43" s="23" t="s">
        <v>121</v>
      </c>
      <c r="G43" s="53" t="str">
        <f>HYPERLINK("https://drive.google.com/open?id=1jmtrDhC1wiVBBZVl3sElNKKsNYN7zUuI","Enlace a documento (2 páginas)")</f>
        <v>Enlace a documento (2 páginas)</v>
      </c>
    </row>
    <row r="44" spans="1:7" ht="14.25" customHeight="1">
      <c r="A44" s="20" t="s">
        <v>18</v>
      </c>
      <c r="B44" s="54" t="s">
        <v>24</v>
      </c>
      <c r="C44" s="39" t="s">
        <v>90</v>
      </c>
      <c r="D44" s="25" t="s">
        <v>124</v>
      </c>
      <c r="E44" s="21">
        <v>2008</v>
      </c>
      <c r="F44" s="23" t="s">
        <v>123</v>
      </c>
      <c r="G44" s="53" t="str">
        <f>HYPERLINK("https://drive.google.com/open?id=1cT6YhaQIsbxelRkoJ0yrHXJ0IsRIDfs1","Enace a documento (74 páginas)")</f>
        <v>Enace a documento (74 páginas)</v>
      </c>
    </row>
    <row r="45" spans="1:7" ht="14.25" customHeight="1">
      <c r="A45" s="20" t="s">
        <v>18</v>
      </c>
      <c r="B45" s="54" t="s">
        <v>24</v>
      </c>
      <c r="C45" s="39" t="s">
        <v>48</v>
      </c>
      <c r="D45" s="25" t="s">
        <v>126</v>
      </c>
      <c r="E45" s="35">
        <v>2020</v>
      </c>
      <c r="F45" s="23" t="s">
        <v>125</v>
      </c>
      <c r="G45" s="53" t="str">
        <f>HYPERLINK("https://drive.google.com/open?id=1S1WXNeL1NhJckCuS0YJifidiDxHqjOyb","Enlace a documentos (4 páginas)")</f>
        <v>Enlace a documentos (4 páginas)</v>
      </c>
    </row>
    <row r="46" spans="1:7" ht="14.25" customHeight="1">
      <c r="A46" s="20" t="s">
        <v>18</v>
      </c>
      <c r="B46" s="54" t="s">
        <v>24</v>
      </c>
      <c r="C46" s="39" t="s">
        <v>48</v>
      </c>
      <c r="D46" s="25" t="s">
        <v>128</v>
      </c>
      <c r="E46" s="21">
        <v>2020</v>
      </c>
      <c r="F46" s="23" t="s">
        <v>127</v>
      </c>
      <c r="G46" s="34" t="str">
        <f>HYPERLINK("https://drive.google.com/open?id=1TIzD8HBhxDq-WrQpBDL2FCcTnuZAkRx8","Enlace a decálogo recomendaciones (3 páginas)")</f>
        <v>Enlace a decálogo recomendaciones (3 páginas)</v>
      </c>
    </row>
    <row r="47" spans="1:7" ht="14.25" customHeight="1">
      <c r="A47" s="20" t="s">
        <v>18</v>
      </c>
      <c r="B47" s="54" t="s">
        <v>24</v>
      </c>
      <c r="C47" s="39" t="s">
        <v>48</v>
      </c>
      <c r="D47" s="52" t="s">
        <v>130</v>
      </c>
      <c r="E47" s="35">
        <v>2020</v>
      </c>
      <c r="F47" s="23" t="s">
        <v>129</v>
      </c>
      <c r="G47" s="34" t="str">
        <f>HYPERLINK("https://drive.google.com/file/d/1H8TpCLTqzfR0Cj2ECLElgj33MyJqfNvt/view?usp=sharing","Enlace a documento (6 páginas)")</f>
        <v>Enlace a documento (6 páginas)</v>
      </c>
    </row>
    <row r="48" spans="1:7" ht="14.25" customHeight="1">
      <c r="A48" s="20" t="s">
        <v>18</v>
      </c>
      <c r="B48" s="54" t="s">
        <v>24</v>
      </c>
      <c r="C48" s="56" t="s">
        <v>48</v>
      </c>
      <c r="D48" s="55" t="s">
        <v>132</v>
      </c>
      <c r="E48" s="21">
        <v>2020</v>
      </c>
      <c r="F48" s="23" t="s">
        <v>131</v>
      </c>
      <c r="G48" s="57" t="str">
        <f>HYPERLINK("https://www.fgalatea.org/es/recomanacions.php","Enlace a recomendaciones para profesionales de Salud")</f>
        <v>Enlace a recomendaciones para profesionales de Salud</v>
      </c>
    </row>
    <row r="49" spans="1:7" ht="14.25" customHeight="1">
      <c r="A49" s="20" t="s">
        <v>18</v>
      </c>
      <c r="B49" s="54" t="s">
        <v>24</v>
      </c>
      <c r="C49" s="39" t="s">
        <v>48</v>
      </c>
      <c r="D49" s="25" t="s">
        <v>136</v>
      </c>
      <c r="E49" s="35">
        <v>2020</v>
      </c>
      <c r="F49" s="23" t="s">
        <v>135</v>
      </c>
      <c r="G49" s="34" t="str">
        <f>HYPERLINK("https://drive.google.com/open?id=1Swtp43YjpDy5O_G1hrUFjBPAMjZJw-PE","Enlace a documeno gráfico/infografía")</f>
        <v>Enlace a documeno gráfico/infografía</v>
      </c>
    </row>
    <row r="50" spans="1:7" ht="14.25" customHeight="1">
      <c r="A50" s="20" t="s">
        <v>18</v>
      </c>
      <c r="B50" s="54" t="s">
        <v>24</v>
      </c>
      <c r="C50" s="39" t="s">
        <v>48</v>
      </c>
      <c r="D50" s="25" t="s">
        <v>138</v>
      </c>
      <c r="E50" s="21">
        <v>2020</v>
      </c>
      <c r="F50" s="32" t="s">
        <v>137</v>
      </c>
      <c r="G50" s="34" t="str">
        <f>HYPERLINK("https://drive.google.com/open?id=1z8jPBd316XMd56nlBpOJYvf97u-zhFj1","Enlace a infografía")</f>
        <v>Enlace a infografía</v>
      </c>
    </row>
    <row r="51" spans="1:7" ht="14.25" customHeight="1">
      <c r="A51" s="20" t="s">
        <v>18</v>
      </c>
      <c r="B51" s="54" t="s">
        <v>24</v>
      </c>
      <c r="C51" s="39" t="s">
        <v>48</v>
      </c>
      <c r="D51" s="25" t="s">
        <v>140</v>
      </c>
      <c r="E51" s="35">
        <v>2020</v>
      </c>
      <c r="F51" s="32" t="s">
        <v>139</v>
      </c>
      <c r="G51" s="34" t="str">
        <f>HYPERLINK("https://drive.google.com/open?id=1zd9vtZrq0gSw9PZMsD3B0RW0MzFxVNa8","Enlace a infografía")</f>
        <v>Enlace a infografía</v>
      </c>
    </row>
    <row r="52" spans="1:7" ht="14.25" customHeight="1">
      <c r="A52" s="20" t="s">
        <v>18</v>
      </c>
      <c r="B52" s="54" t="s">
        <v>24</v>
      </c>
      <c r="C52" s="56" t="s">
        <v>48</v>
      </c>
      <c r="D52" s="55" t="s">
        <v>142</v>
      </c>
      <c r="E52" s="21">
        <v>2020</v>
      </c>
      <c r="F52" s="23" t="s">
        <v>141</v>
      </c>
      <c r="G52" s="34" t="str">
        <f>HYPERLINK("https://drive.google.com/file/d/1oTDkGO4JIWaVQrZ-Ks-JGg52R5tMQoHm/view?usp=sharing","Enlace a documento informativo (1 página)")</f>
        <v>Enlace a documento informativo (1 página)</v>
      </c>
    </row>
    <row r="53" spans="1:7" ht="14.25" customHeight="1">
      <c r="A53" s="20" t="s">
        <v>18</v>
      </c>
      <c r="B53" s="54" t="s">
        <v>24</v>
      </c>
      <c r="C53" s="39" t="s">
        <v>48</v>
      </c>
      <c r="D53" s="25" t="s">
        <v>144</v>
      </c>
      <c r="E53" s="21">
        <v>2020</v>
      </c>
      <c r="F53" s="32" t="s">
        <v>143</v>
      </c>
      <c r="G53" s="34" t="str">
        <f>HYPERLINK("https://drive.google.com/file/d/1BLqC5iar1MayQEFXrLq9Q8dz0tOOsmfG/view?usp=sharing","Enlace a infografía")</f>
        <v>Enlace a infografía</v>
      </c>
    </row>
    <row r="54" spans="1:7" ht="14.25" customHeight="1">
      <c r="A54" s="20" t="s">
        <v>18</v>
      </c>
      <c r="B54" s="54" t="s">
        <v>24</v>
      </c>
      <c r="C54" s="39" t="s">
        <v>48</v>
      </c>
      <c r="D54" s="25" t="s">
        <v>146</v>
      </c>
      <c r="E54" s="21">
        <v>2020</v>
      </c>
      <c r="F54" s="32" t="s">
        <v>145</v>
      </c>
      <c r="G54" s="34" t="str">
        <f>HYPERLINK("https://drive.google.com/open?id=19LDrUrhKEKX8XKEc7qpisY2aVoBi28WF","Enlace a documento informativo (2 páginas)")</f>
        <v>Enlace a documento informativo (2 páginas)</v>
      </c>
    </row>
    <row r="55" spans="1:7" ht="14.25" customHeight="1">
      <c r="A55" s="20" t="s">
        <v>29</v>
      </c>
      <c r="B55" s="54" t="s">
        <v>24</v>
      </c>
      <c r="C55" s="27" t="s">
        <v>149</v>
      </c>
      <c r="D55" s="25" t="s">
        <v>148</v>
      </c>
      <c r="E55" s="21">
        <v>2020</v>
      </c>
      <c r="F55" s="23" t="s">
        <v>147</v>
      </c>
      <c r="G55" s="34" t="str">
        <f>HYPERLINK("https://drive.google.com/file/d/1l1oQl2FGBfqe57fLRqREsnow6OxQ--aU/view?usp=sharing","Enlace a infografía")</f>
        <v>Enlace a infografía</v>
      </c>
    </row>
    <row r="56" spans="1:7" ht="14.25" customHeight="1">
      <c r="A56" s="20" t="s">
        <v>18</v>
      </c>
      <c r="B56" s="54" t="s">
        <v>24</v>
      </c>
      <c r="C56" s="58" t="s">
        <v>152</v>
      </c>
      <c r="D56" s="37" t="s">
        <v>151</v>
      </c>
      <c r="E56" s="21">
        <v>2020</v>
      </c>
      <c r="F56" s="32" t="s">
        <v>150</v>
      </c>
      <c r="G56" s="34" t="str">
        <f>HYPERLINK("https://drive.google.com/file/d/1A8DIaY9lOeiAUVSHlNCdAMhfQdCTHB-x/view","Enlace a guía de apoyo sintomático (27 páginas)")</f>
        <v>Enlace a guía de apoyo sintomático (27 páginas)</v>
      </c>
    </row>
    <row r="57" spans="1:7" ht="14.25" customHeight="1">
      <c r="A57" s="59" t="s">
        <v>29</v>
      </c>
      <c r="B57" s="54" t="s">
        <v>24</v>
      </c>
      <c r="C57" s="27" t="s">
        <v>23</v>
      </c>
      <c r="D57" s="62" t="s">
        <v>154</v>
      </c>
      <c r="E57" s="60">
        <v>2020</v>
      </c>
      <c r="F57" s="61" t="s">
        <v>153</v>
      </c>
      <c r="G57" s="53" t="str">
        <f>HYPERLINK("https://drive.google.com/open?id=1hr42am5fXVMxbcPIozYpECs6TYTo4cCj","Enlace a guía (28 páginas)")</f>
        <v>Enlace a guía (28 páginas)</v>
      </c>
    </row>
    <row r="58" spans="1:7" ht="14.25" customHeight="1">
      <c r="A58" s="20" t="s">
        <v>29</v>
      </c>
      <c r="B58" s="54" t="s">
        <v>24</v>
      </c>
      <c r="C58" s="27" t="s">
        <v>73</v>
      </c>
      <c r="D58" s="62" t="s">
        <v>156</v>
      </c>
      <c r="E58" s="63">
        <v>2020</v>
      </c>
      <c r="F58" s="61" t="s">
        <v>155</v>
      </c>
      <c r="G58" s="53" t="str">
        <f>HYPERLINK("https://drive.google.com/open?id=1lFeFY3EFSG9sQv2ptZSwBvwWwmycp1Uy","Enlace a vídeo")</f>
        <v>Enlace a vídeo</v>
      </c>
    </row>
    <row r="59" spans="1:7" ht="14.25" customHeight="1">
      <c r="A59" s="20" t="s">
        <v>18</v>
      </c>
      <c r="B59" s="54" t="s">
        <v>24</v>
      </c>
      <c r="C59" s="27" t="s">
        <v>73</v>
      </c>
      <c r="D59" s="62" t="s">
        <v>158</v>
      </c>
      <c r="E59" s="60">
        <v>2020</v>
      </c>
      <c r="F59" s="61" t="s">
        <v>157</v>
      </c>
      <c r="G59" s="53" t="str">
        <f>HYPERLINK("https://drive.google.com/open?id=1RAXazNSkeGfwJrMHLiUJsISyQboC_nUb","Enlace a documento (8 páginas)")</f>
        <v>Enlace a documento (8 páginas)</v>
      </c>
    </row>
    <row r="60" spans="1:7" ht="14.25" customHeight="1">
      <c r="A60" s="59" t="s">
        <v>18</v>
      </c>
      <c r="B60" s="54" t="s">
        <v>24</v>
      </c>
      <c r="C60" s="65"/>
      <c r="D60" s="62" t="s">
        <v>160</v>
      </c>
      <c r="E60" s="63">
        <v>2020</v>
      </c>
      <c r="F60" s="64" t="s">
        <v>159</v>
      </c>
      <c r="G60" s="66" t="str">
        <f>HYPERLINK("https://drive.google.com/open?id=1jmtrDhC1wiVBBZVl3sElNKKsNYN7zUuI","Enlace a documento informativo (2 páginas)")</f>
        <v>Enlace a documento informativo (2 páginas)</v>
      </c>
    </row>
    <row r="61" spans="1:7" ht="14.25" customHeight="1">
      <c r="A61" s="59" t="s">
        <v>29</v>
      </c>
      <c r="B61" s="67" t="s">
        <v>163</v>
      </c>
      <c r="C61" s="27" t="s">
        <v>33</v>
      </c>
      <c r="D61" s="62" t="s">
        <v>162</v>
      </c>
      <c r="E61" s="60">
        <v>2020</v>
      </c>
      <c r="F61" s="61" t="s">
        <v>161</v>
      </c>
      <c r="G61" s="53" t="str">
        <f>HYPERLINK("https://drive.google.com/open?id=1v3y1RVEUZeiQIy9wnv5gB6oXPwKeWnYW","Enlace a artículo (7 páginas)")</f>
        <v>Enlace a artículo (7 páginas)</v>
      </c>
    </row>
    <row r="62" spans="1:7" ht="14.25" customHeight="1">
      <c r="A62" s="20" t="s">
        <v>7</v>
      </c>
      <c r="B62" s="67" t="s">
        <v>163</v>
      </c>
      <c r="C62" s="27" t="s">
        <v>24</v>
      </c>
      <c r="D62" s="25" t="s">
        <v>165</v>
      </c>
      <c r="E62" s="21">
        <v>2020</v>
      </c>
      <c r="F62" s="23" t="s">
        <v>164</v>
      </c>
      <c r="G62" s="68" t="str">
        <f>HYPERLINK("https://drive.google.com/open?id=1qBIGjsxLS2mj2sZpTUTE_eS3xLkudAKV","Enlace a documento (13 páginas)")</f>
        <v>Enlace a documento (13 páginas)</v>
      </c>
    </row>
    <row r="63" spans="1:7" ht="14.25" customHeight="1">
      <c r="A63" s="20" t="s">
        <v>7</v>
      </c>
      <c r="B63" s="67" t="s">
        <v>163</v>
      </c>
      <c r="C63" s="27" t="s">
        <v>24</v>
      </c>
      <c r="D63" s="25" t="s">
        <v>166</v>
      </c>
      <c r="E63" s="21">
        <v>2020</v>
      </c>
      <c r="F63" s="23" t="s">
        <v>164</v>
      </c>
      <c r="G63" s="34" t="str">
        <f>HYPERLINK("https://drive.google.com/open?id=1rb2bUNM-Locsqq9zxRlEJNA5y1yf_T9k","Enlace a documento (6 páginas)")</f>
        <v>Enlace a documento (6 páginas)</v>
      </c>
    </row>
    <row r="64" spans="1:7" ht="14.25" customHeight="1" thickBot="1">
      <c r="A64" s="69" t="s">
        <v>18</v>
      </c>
      <c r="B64" s="73" t="s">
        <v>169</v>
      </c>
      <c r="C64" s="74" t="s">
        <v>48</v>
      </c>
      <c r="D64" s="72" t="s">
        <v>168</v>
      </c>
      <c r="E64" s="70">
        <v>2020</v>
      </c>
      <c r="F64" s="71" t="s">
        <v>167</v>
      </c>
      <c r="G64" s="75" t="str">
        <f>HYPERLINK("https://drive.google.com/open?id=1bJ0zVwyiCKUS_LphWLnOj8scUhATL-K4","Enlace a infografía")</f>
        <v>Enlace a infografía</v>
      </c>
    </row>
    <row r="65" spans="1:8" ht="18" customHeight="1" thickTop="1" thickBot="1">
      <c r="A65" s="76" t="s">
        <v>170</v>
      </c>
      <c r="D65" s="88" t="str">
        <f>HYPERLINK("https://drive.google.com/open?id=1BTorJBt6WMizdBay6QAH0z-V4B_HlA4X","Enlace a Directorio de documentos de Soporte COVID-19")</f>
        <v>Enlace a Directorio de documentos de Soporte COVID-19</v>
      </c>
      <c r="G65" s="89"/>
      <c r="H65" s="87"/>
    </row>
    <row r="66" spans="1:8" ht="14.25" customHeight="1" thickTop="1" thickBot="1">
      <c r="A66" s="77" t="s">
        <v>172</v>
      </c>
      <c r="B66" s="85"/>
      <c r="C66" s="85"/>
      <c r="D66" s="85"/>
      <c r="E66" s="85"/>
      <c r="F66" s="85"/>
      <c r="G66" s="86"/>
    </row>
    <row r="67" spans="1:8" ht="14.25" customHeight="1" thickTop="1">
      <c r="A67" s="78"/>
      <c r="B67" s="78"/>
      <c r="C67" s="78"/>
      <c r="D67" s="80"/>
      <c r="E67" s="79"/>
      <c r="F67" s="81"/>
      <c r="G67" s="80"/>
    </row>
    <row r="68" spans="1:8" ht="14.25" customHeight="1">
      <c r="A68" s="78"/>
      <c r="B68" s="78"/>
      <c r="C68" s="78"/>
      <c r="D68" s="80"/>
      <c r="E68" s="79"/>
      <c r="F68" s="81"/>
      <c r="G68" s="80"/>
    </row>
    <row r="69" spans="1:8" ht="14.25" customHeight="1">
      <c r="A69" s="78"/>
      <c r="B69" s="78"/>
      <c r="C69" s="78"/>
      <c r="E69" s="79"/>
    </row>
    <row r="70" spans="1:8" ht="14.25" customHeight="1">
      <c r="A70" s="78"/>
      <c r="B70" s="78"/>
      <c r="C70" s="78"/>
      <c r="D70" s="80"/>
      <c r="E70" s="79"/>
      <c r="F70" s="81"/>
      <c r="G70" s="80"/>
    </row>
    <row r="71" spans="1:8" ht="14.25" customHeight="1">
      <c r="A71" s="78"/>
      <c r="B71" s="78"/>
      <c r="C71" s="78"/>
      <c r="D71" s="80"/>
      <c r="E71" s="79"/>
      <c r="F71" s="81"/>
      <c r="G71" s="80"/>
    </row>
    <row r="72" spans="1:8" ht="14.25" customHeight="1">
      <c r="A72" s="78"/>
      <c r="B72" s="78"/>
      <c r="C72" s="78"/>
      <c r="D72" s="80"/>
      <c r="E72" s="79"/>
      <c r="F72" s="81"/>
      <c r="G72" s="80"/>
    </row>
    <row r="73" spans="1:8" ht="14.25" customHeight="1">
      <c r="A73" s="78"/>
      <c r="B73" s="78"/>
      <c r="C73" s="78"/>
      <c r="D73" s="80"/>
      <c r="E73" s="79"/>
      <c r="F73" s="81"/>
      <c r="G73" s="80"/>
    </row>
    <row r="74" spans="1:8" ht="14.25" customHeight="1">
      <c r="A74" s="78"/>
      <c r="B74" s="78"/>
      <c r="C74" s="78"/>
      <c r="E74" s="79"/>
      <c r="F74" s="81"/>
      <c r="G74" s="80"/>
    </row>
    <row r="75" spans="1:8" ht="14.25" customHeight="1">
      <c r="A75" s="78"/>
      <c r="B75" s="78"/>
      <c r="C75" s="78"/>
      <c r="D75" s="80"/>
      <c r="E75" s="79"/>
      <c r="F75" s="81"/>
      <c r="G75" s="80"/>
    </row>
    <row r="76" spans="1:8" ht="14.25" customHeight="1">
      <c r="A76" s="78"/>
      <c r="B76" s="78"/>
      <c r="C76" s="78"/>
      <c r="D76" s="80"/>
      <c r="E76" s="79"/>
      <c r="F76" s="81"/>
      <c r="G76" s="80"/>
    </row>
    <row r="77" spans="1:8" ht="14.25" customHeight="1">
      <c r="A77" s="78"/>
      <c r="B77" s="78"/>
      <c r="C77" s="78"/>
      <c r="D77" s="80"/>
      <c r="E77" s="79"/>
      <c r="F77" s="81"/>
      <c r="G77" s="80"/>
    </row>
    <row r="78" spans="1:8" ht="14.25" customHeight="1">
      <c r="A78" s="78"/>
      <c r="B78" s="78"/>
      <c r="C78" s="78"/>
      <c r="D78" s="80"/>
      <c r="E78" s="79"/>
      <c r="F78" s="81"/>
      <c r="G78" s="80"/>
    </row>
    <row r="79" spans="1:8" ht="14.25" customHeight="1">
      <c r="A79" s="78"/>
      <c r="B79" s="78"/>
      <c r="C79" s="78"/>
      <c r="E79" s="79"/>
      <c r="F79" s="81"/>
      <c r="G79" s="80"/>
    </row>
    <row r="80" spans="1:8" ht="14.25" customHeight="1">
      <c r="A80" s="78"/>
      <c r="B80" s="78"/>
      <c r="C80" s="78"/>
      <c r="D80" s="80"/>
      <c r="E80" s="79"/>
      <c r="F80" s="81"/>
      <c r="G80" s="80"/>
    </row>
    <row r="81" spans="1:7" ht="14.25" customHeight="1">
      <c r="A81" s="78"/>
      <c r="B81" s="78"/>
      <c r="C81" s="78"/>
      <c r="D81" s="80"/>
      <c r="E81" s="79"/>
      <c r="F81" s="81"/>
      <c r="G81" s="80"/>
    </row>
    <row r="82" spans="1:7" ht="14.25" customHeight="1">
      <c r="A82" s="78"/>
      <c r="B82" s="78"/>
      <c r="C82" s="78"/>
      <c r="D82" s="80"/>
      <c r="E82" s="79"/>
      <c r="F82" s="81"/>
      <c r="G82" s="80"/>
    </row>
    <row r="83" spans="1:7" ht="14.25" customHeight="1">
      <c r="A83" s="78"/>
      <c r="B83" s="78"/>
      <c r="C83" s="78"/>
      <c r="D83" s="80"/>
      <c r="E83" s="79"/>
      <c r="F83" s="81"/>
      <c r="G83" s="80"/>
    </row>
    <row r="84" spans="1:7" ht="14.25" customHeight="1">
      <c r="A84" s="78"/>
      <c r="B84" s="78"/>
      <c r="C84" s="78"/>
      <c r="D84" s="80"/>
      <c r="E84" s="79"/>
      <c r="F84" s="81"/>
      <c r="G84" s="80"/>
    </row>
    <row r="85" spans="1:7" ht="14.25" customHeight="1">
      <c r="A85" s="78"/>
      <c r="B85" s="78"/>
      <c r="C85" s="78"/>
      <c r="D85" s="80"/>
      <c r="E85" s="79"/>
      <c r="F85" s="81"/>
      <c r="G85" s="80"/>
    </row>
    <row r="86" spans="1:7" ht="14.25" customHeight="1">
      <c r="A86" s="78"/>
      <c r="B86" s="78"/>
      <c r="C86" s="78"/>
      <c r="D86" s="80"/>
      <c r="E86" s="79"/>
      <c r="F86" s="81"/>
      <c r="G86" s="80"/>
    </row>
    <row r="87" spans="1:7" ht="14.25" customHeight="1">
      <c r="A87" s="78"/>
      <c r="B87" s="78"/>
      <c r="C87" s="78"/>
      <c r="D87" s="80"/>
      <c r="E87" s="79"/>
      <c r="F87" s="81"/>
      <c r="G87" s="80"/>
    </row>
    <row r="88" spans="1:7" ht="14.25" customHeight="1">
      <c r="A88" s="78"/>
      <c r="B88" s="78"/>
      <c r="C88" s="78"/>
      <c r="D88" s="80"/>
      <c r="E88" s="79"/>
      <c r="F88" s="81"/>
      <c r="G88" s="80"/>
    </row>
    <row r="89" spans="1:7" ht="14.25" customHeight="1">
      <c r="A89" s="78"/>
      <c r="B89" s="78"/>
      <c r="C89" s="78"/>
      <c r="D89" s="80"/>
      <c r="E89" s="79"/>
      <c r="F89" s="81"/>
      <c r="G89" s="80"/>
    </row>
    <row r="90" spans="1:7" ht="14.25" customHeight="1">
      <c r="A90" s="78"/>
      <c r="B90" s="78"/>
      <c r="C90" s="78"/>
      <c r="D90" s="80"/>
      <c r="E90" s="79"/>
      <c r="F90" s="81"/>
      <c r="G90" s="80"/>
    </row>
    <row r="91" spans="1:7" ht="14.25" customHeight="1">
      <c r="A91" s="78"/>
      <c r="B91" s="78"/>
      <c r="C91" s="78"/>
      <c r="D91" s="80"/>
      <c r="E91" s="79"/>
      <c r="F91" s="81"/>
      <c r="G91" s="80"/>
    </row>
    <row r="92" spans="1:7" ht="14.25" customHeight="1">
      <c r="A92" s="78"/>
      <c r="B92" s="78"/>
      <c r="C92" s="78"/>
      <c r="D92" s="80"/>
      <c r="E92" s="79"/>
      <c r="F92" s="81"/>
      <c r="G92" s="80"/>
    </row>
    <row r="93" spans="1:7" ht="14.25" customHeight="1">
      <c r="A93" s="78"/>
      <c r="B93" s="78"/>
      <c r="C93" s="78"/>
      <c r="D93" s="80"/>
      <c r="E93" s="79"/>
      <c r="F93" s="81"/>
      <c r="G93" s="80"/>
    </row>
    <row r="94" spans="1:7" ht="14.25" customHeight="1">
      <c r="A94" s="78"/>
      <c r="B94" s="78"/>
      <c r="C94" s="78"/>
      <c r="D94" s="80"/>
      <c r="E94" s="79"/>
      <c r="F94" s="81"/>
      <c r="G94" s="80"/>
    </row>
    <row r="95" spans="1:7" ht="14.25" customHeight="1">
      <c r="A95" s="78"/>
      <c r="B95" s="78"/>
      <c r="C95" s="78"/>
      <c r="D95" s="80"/>
      <c r="E95" s="79"/>
      <c r="F95" s="81"/>
      <c r="G95" s="80"/>
    </row>
    <row r="96" spans="1:7" ht="14.25" customHeight="1">
      <c r="A96" s="78"/>
      <c r="B96" s="78"/>
      <c r="C96" s="78"/>
      <c r="D96" s="80"/>
      <c r="E96" s="79"/>
      <c r="F96" s="81"/>
      <c r="G96" s="80"/>
    </row>
    <row r="97" spans="1:7" ht="14.25" customHeight="1">
      <c r="A97" s="78"/>
      <c r="B97" s="78"/>
      <c r="C97" s="78"/>
      <c r="D97" s="80"/>
      <c r="E97" s="79"/>
      <c r="F97" s="81"/>
      <c r="G97" s="80"/>
    </row>
    <row r="98" spans="1:7" ht="14.25" customHeight="1">
      <c r="A98" s="78"/>
      <c r="B98" s="78"/>
      <c r="C98" s="78"/>
      <c r="D98" s="80"/>
      <c r="E98" s="79"/>
      <c r="F98" s="81"/>
      <c r="G98" s="80"/>
    </row>
    <row r="99" spans="1:7" ht="14.25" customHeight="1">
      <c r="A99" s="78"/>
      <c r="B99" s="78"/>
      <c r="C99" s="78"/>
      <c r="D99" s="80"/>
      <c r="E99" s="79"/>
      <c r="F99" s="81"/>
      <c r="G99" s="80"/>
    </row>
    <row r="100" spans="1:7" ht="14.25" customHeight="1">
      <c r="A100" s="78"/>
      <c r="B100" s="78"/>
      <c r="C100" s="78"/>
      <c r="D100" s="80"/>
      <c r="E100" s="79"/>
      <c r="F100" s="81"/>
      <c r="G100" s="80"/>
    </row>
    <row r="101" spans="1:7" ht="14.25" customHeight="1">
      <c r="A101" s="78"/>
      <c r="B101" s="78"/>
      <c r="C101" s="78"/>
      <c r="D101" s="80"/>
      <c r="E101" s="79"/>
      <c r="F101" s="81"/>
      <c r="G101" s="80"/>
    </row>
    <row r="102" spans="1:7" ht="14.25" customHeight="1">
      <c r="A102" s="78"/>
      <c r="B102" s="78"/>
      <c r="C102" s="78"/>
      <c r="D102" s="80"/>
      <c r="E102" s="79"/>
      <c r="F102" s="81"/>
      <c r="G102" s="80"/>
    </row>
    <row r="103" spans="1:7" ht="14.25" customHeight="1">
      <c r="A103" s="78"/>
      <c r="B103" s="78"/>
      <c r="C103" s="78"/>
      <c r="D103" s="80"/>
      <c r="E103" s="79"/>
      <c r="F103" s="81"/>
      <c r="G103" s="80"/>
    </row>
    <row r="104" spans="1:7" ht="14.25" customHeight="1">
      <c r="A104" s="78"/>
      <c r="B104" s="78"/>
      <c r="C104" s="78"/>
      <c r="D104" s="80"/>
      <c r="E104" s="79"/>
      <c r="F104" s="81"/>
      <c r="G104" s="80"/>
    </row>
    <row r="105" spans="1:7" ht="14.25" customHeight="1">
      <c r="A105" s="78"/>
      <c r="B105" s="78"/>
      <c r="C105" s="78"/>
      <c r="D105" s="80"/>
      <c r="E105" s="79"/>
      <c r="F105" s="81"/>
      <c r="G105" s="80"/>
    </row>
    <row r="106" spans="1:7" ht="14.25" customHeight="1">
      <c r="A106" s="78"/>
      <c r="B106" s="78"/>
      <c r="C106" s="78"/>
      <c r="D106" s="80"/>
      <c r="E106" s="79"/>
      <c r="F106" s="81"/>
      <c r="G106" s="80"/>
    </row>
    <row r="107" spans="1:7" ht="14.25" customHeight="1">
      <c r="A107" s="78"/>
      <c r="B107" s="78"/>
      <c r="C107" s="78"/>
      <c r="D107" s="80"/>
      <c r="E107" s="79"/>
      <c r="F107" s="81"/>
      <c r="G107" s="80"/>
    </row>
    <row r="108" spans="1:7" ht="14.25" customHeight="1">
      <c r="A108" s="78"/>
      <c r="B108" s="78"/>
      <c r="C108" s="78"/>
      <c r="D108" s="80"/>
      <c r="E108" s="79"/>
      <c r="F108" s="81"/>
      <c r="G108" s="80"/>
    </row>
    <row r="109" spans="1:7" ht="14.25" customHeight="1">
      <c r="A109" s="78"/>
      <c r="B109" s="78"/>
      <c r="C109" s="78"/>
      <c r="D109" s="80"/>
      <c r="E109" s="79"/>
      <c r="F109" s="81"/>
      <c r="G109" s="80"/>
    </row>
    <row r="110" spans="1:7" ht="14.25" customHeight="1">
      <c r="A110" s="78"/>
      <c r="B110" s="78"/>
      <c r="C110" s="78"/>
      <c r="D110" s="80"/>
      <c r="E110" s="79"/>
      <c r="F110" s="81"/>
      <c r="G110" s="80"/>
    </row>
    <row r="111" spans="1:7" ht="14.25" customHeight="1">
      <c r="A111" s="78"/>
      <c r="B111" s="78"/>
      <c r="C111" s="78"/>
      <c r="D111" s="80"/>
      <c r="E111" s="79"/>
      <c r="F111" s="81"/>
      <c r="G111" s="80"/>
    </row>
    <row r="112" spans="1:7" ht="14.25" customHeight="1">
      <c r="A112" s="78"/>
      <c r="B112" s="78"/>
      <c r="C112" s="78"/>
      <c r="D112" s="80"/>
      <c r="E112" s="79"/>
      <c r="F112" s="81"/>
      <c r="G112" s="80"/>
    </row>
    <row r="113" spans="1:7" ht="14.25" customHeight="1">
      <c r="A113" s="78"/>
      <c r="B113" s="78"/>
      <c r="C113" s="78"/>
      <c r="D113" s="80"/>
      <c r="E113" s="79"/>
      <c r="F113" s="81"/>
      <c r="G113" s="80"/>
    </row>
    <row r="114" spans="1:7" ht="14.25" customHeight="1">
      <c r="A114" s="78"/>
      <c r="B114" s="78"/>
      <c r="C114" s="78"/>
      <c r="D114" s="80"/>
      <c r="E114" s="79"/>
      <c r="F114" s="81"/>
      <c r="G114" s="80"/>
    </row>
    <row r="115" spans="1:7" ht="14.25" customHeight="1">
      <c r="A115" s="78"/>
      <c r="B115" s="78"/>
      <c r="C115" s="78"/>
      <c r="D115" s="80"/>
      <c r="E115" s="79"/>
      <c r="F115" s="81"/>
      <c r="G115" s="80"/>
    </row>
    <row r="116" spans="1:7" ht="14.25" customHeight="1">
      <c r="A116" s="78"/>
      <c r="B116" s="78"/>
      <c r="C116" s="78"/>
      <c r="D116" s="80"/>
      <c r="E116" s="79"/>
      <c r="F116" s="81"/>
      <c r="G116" s="80"/>
    </row>
    <row r="117" spans="1:7" ht="14.25" customHeight="1">
      <c r="A117" s="78"/>
      <c r="B117" s="78"/>
      <c r="C117" s="78"/>
      <c r="D117" s="80"/>
      <c r="E117" s="79"/>
      <c r="F117" s="81"/>
      <c r="G117" s="80"/>
    </row>
    <row r="118" spans="1:7" ht="14.25" customHeight="1">
      <c r="A118" s="78"/>
      <c r="B118" s="78"/>
      <c r="C118" s="78"/>
      <c r="D118" s="80"/>
      <c r="E118" s="79"/>
      <c r="F118" s="81"/>
      <c r="G118" s="80"/>
    </row>
    <row r="119" spans="1:7" ht="14.25" customHeight="1">
      <c r="A119" s="78"/>
      <c r="B119" s="78"/>
      <c r="C119" s="78"/>
      <c r="D119" s="80"/>
      <c r="E119" s="79"/>
      <c r="F119" s="81"/>
      <c r="G119" s="80"/>
    </row>
    <row r="120" spans="1:7" ht="14.25" customHeight="1">
      <c r="A120" s="78"/>
      <c r="B120" s="78"/>
      <c r="C120" s="78"/>
      <c r="D120" s="80"/>
      <c r="E120" s="79"/>
      <c r="F120" s="81"/>
      <c r="G120" s="80"/>
    </row>
    <row r="121" spans="1:7" ht="14.25" customHeight="1">
      <c r="A121" s="78"/>
      <c r="B121" s="78"/>
      <c r="C121" s="78"/>
      <c r="D121" s="80"/>
      <c r="E121" s="79"/>
      <c r="F121" s="81"/>
      <c r="G121" s="80"/>
    </row>
    <row r="122" spans="1:7" ht="14.25" customHeight="1">
      <c r="A122" s="78"/>
      <c r="B122" s="78"/>
      <c r="C122" s="78"/>
      <c r="D122" s="80"/>
      <c r="E122" s="79"/>
      <c r="F122" s="81"/>
      <c r="G122" s="80"/>
    </row>
    <row r="123" spans="1:7" ht="14.25" customHeight="1">
      <c r="A123" s="78"/>
      <c r="B123" s="78"/>
      <c r="C123" s="78"/>
      <c r="D123" s="80"/>
      <c r="E123" s="79"/>
      <c r="F123" s="81"/>
      <c r="G123" s="80"/>
    </row>
    <row r="124" spans="1:7" ht="14.25" customHeight="1">
      <c r="A124" s="78"/>
      <c r="B124" s="78"/>
      <c r="C124" s="78"/>
      <c r="D124" s="80"/>
      <c r="E124" s="79"/>
      <c r="F124" s="81"/>
      <c r="G124" s="80"/>
    </row>
    <row r="125" spans="1:7" ht="14.25" customHeight="1">
      <c r="A125" s="78"/>
      <c r="B125" s="78"/>
      <c r="C125" s="78"/>
      <c r="D125" s="80"/>
      <c r="E125" s="79"/>
      <c r="F125" s="81"/>
      <c r="G125" s="80"/>
    </row>
    <row r="126" spans="1:7" ht="14.25" customHeight="1">
      <c r="A126" s="78"/>
      <c r="B126" s="78"/>
      <c r="C126" s="78"/>
      <c r="D126" s="80"/>
      <c r="E126" s="79"/>
      <c r="F126" s="81"/>
      <c r="G126" s="80"/>
    </row>
    <row r="127" spans="1:7" ht="14.25" customHeight="1">
      <c r="A127" s="78"/>
      <c r="B127" s="78"/>
      <c r="C127" s="78"/>
      <c r="D127" s="80"/>
      <c r="E127" s="79"/>
      <c r="F127" s="81"/>
      <c r="G127" s="80"/>
    </row>
    <row r="128" spans="1:7" ht="14.25" customHeight="1">
      <c r="A128" s="78"/>
      <c r="B128" s="78"/>
      <c r="C128" s="78"/>
      <c r="D128" s="80"/>
      <c r="E128" s="79"/>
      <c r="F128" s="81"/>
      <c r="G128" s="80"/>
    </row>
    <row r="129" spans="1:7" ht="14.25" customHeight="1">
      <c r="A129" s="78"/>
      <c r="B129" s="78"/>
      <c r="C129" s="78"/>
      <c r="D129" s="80"/>
      <c r="E129" s="79"/>
      <c r="F129" s="81"/>
      <c r="G129" s="80"/>
    </row>
    <row r="130" spans="1:7" ht="14.25" customHeight="1">
      <c r="A130" s="78"/>
      <c r="B130" s="78"/>
      <c r="C130" s="78"/>
      <c r="D130" s="80"/>
      <c r="E130" s="79"/>
      <c r="F130" s="81"/>
      <c r="G130" s="80"/>
    </row>
    <row r="131" spans="1:7" ht="14.25" customHeight="1">
      <c r="A131" s="78"/>
      <c r="B131" s="78"/>
      <c r="C131" s="78"/>
      <c r="D131" s="80"/>
      <c r="E131" s="79"/>
      <c r="F131" s="81"/>
      <c r="G131" s="80"/>
    </row>
    <row r="132" spans="1:7" ht="14.25" customHeight="1">
      <c r="A132" s="78"/>
      <c r="B132" s="78"/>
      <c r="C132" s="78"/>
      <c r="D132" s="80"/>
      <c r="E132" s="79"/>
      <c r="F132" s="81"/>
      <c r="G132" s="80"/>
    </row>
    <row r="133" spans="1:7" ht="14.25" customHeight="1">
      <c r="A133" s="78"/>
      <c r="B133" s="78"/>
      <c r="C133" s="78"/>
      <c r="D133" s="80"/>
      <c r="E133" s="79"/>
      <c r="F133" s="81"/>
      <c r="G133" s="80"/>
    </row>
    <row r="134" spans="1:7" ht="14.25" customHeight="1">
      <c r="A134" s="78"/>
      <c r="B134" s="78"/>
      <c r="C134" s="78"/>
      <c r="D134" s="80"/>
      <c r="E134" s="79"/>
      <c r="F134" s="81"/>
      <c r="G134" s="80"/>
    </row>
    <row r="135" spans="1:7" ht="14.25" customHeight="1">
      <c r="A135" s="78"/>
      <c r="B135" s="78"/>
      <c r="C135" s="78"/>
      <c r="D135" s="80"/>
      <c r="E135" s="79"/>
      <c r="F135" s="81"/>
      <c r="G135" s="80"/>
    </row>
    <row r="136" spans="1:7" ht="14.25" customHeight="1">
      <c r="A136" s="78"/>
      <c r="B136" s="78"/>
      <c r="C136" s="78"/>
      <c r="D136" s="80"/>
      <c r="E136" s="79"/>
      <c r="F136" s="81"/>
      <c r="G136" s="80"/>
    </row>
    <row r="137" spans="1:7" ht="14.25" customHeight="1">
      <c r="A137" s="78"/>
      <c r="B137" s="78"/>
      <c r="C137" s="78"/>
      <c r="D137" s="80"/>
      <c r="E137" s="79"/>
      <c r="F137" s="81"/>
      <c r="G137" s="80"/>
    </row>
    <row r="138" spans="1:7" ht="14.25" customHeight="1">
      <c r="A138" s="78"/>
      <c r="B138" s="78"/>
      <c r="C138" s="78"/>
      <c r="D138" s="80"/>
      <c r="E138" s="79"/>
      <c r="F138" s="81"/>
      <c r="G138" s="80"/>
    </row>
    <row r="139" spans="1:7" ht="14.25" customHeight="1">
      <c r="A139" s="78"/>
      <c r="B139" s="78"/>
      <c r="C139" s="78"/>
      <c r="D139" s="80"/>
      <c r="E139" s="79"/>
      <c r="F139" s="81"/>
      <c r="G139" s="80"/>
    </row>
    <row r="140" spans="1:7" ht="14.25" customHeight="1">
      <c r="A140" s="78"/>
      <c r="B140" s="78"/>
      <c r="C140" s="78"/>
      <c r="D140" s="80"/>
      <c r="E140" s="79"/>
      <c r="F140" s="81"/>
      <c r="G140" s="80"/>
    </row>
    <row r="141" spans="1:7" ht="14.25" customHeight="1">
      <c r="A141" s="78"/>
      <c r="B141" s="78"/>
      <c r="C141" s="78"/>
      <c r="D141" s="80"/>
      <c r="E141" s="79"/>
      <c r="F141" s="81"/>
      <c r="G141" s="80"/>
    </row>
    <row r="142" spans="1:7" ht="14.25" customHeight="1">
      <c r="A142" s="78"/>
      <c r="B142" s="78"/>
      <c r="C142" s="78"/>
      <c r="D142" s="80"/>
      <c r="E142" s="79"/>
      <c r="F142" s="81"/>
      <c r="G142" s="80"/>
    </row>
    <row r="143" spans="1:7" ht="14.25" customHeight="1">
      <c r="A143" s="78"/>
      <c r="B143" s="78"/>
      <c r="C143" s="78"/>
      <c r="D143" s="80"/>
      <c r="E143" s="79"/>
      <c r="F143" s="81"/>
      <c r="G143" s="80"/>
    </row>
    <row r="144" spans="1:7" ht="14.25" customHeight="1">
      <c r="A144" s="78"/>
      <c r="B144" s="78"/>
      <c r="C144" s="78"/>
      <c r="D144" s="80"/>
      <c r="E144" s="79"/>
      <c r="F144" s="81"/>
      <c r="G144" s="80"/>
    </row>
    <row r="145" spans="1:7" ht="14.25" customHeight="1">
      <c r="A145" s="78"/>
      <c r="B145" s="78"/>
      <c r="C145" s="78"/>
      <c r="D145" s="80"/>
      <c r="E145" s="79"/>
      <c r="F145" s="81"/>
      <c r="G145" s="80"/>
    </row>
    <row r="146" spans="1:7" ht="14.25" customHeight="1">
      <c r="A146" s="78"/>
      <c r="B146" s="78"/>
      <c r="C146" s="78"/>
      <c r="D146" s="80"/>
      <c r="E146" s="79"/>
      <c r="F146" s="81"/>
      <c r="G146" s="80"/>
    </row>
    <row r="147" spans="1:7" ht="14.25" customHeight="1">
      <c r="A147" s="78"/>
      <c r="B147" s="78"/>
      <c r="C147" s="78"/>
      <c r="D147" s="80"/>
      <c r="E147" s="79"/>
      <c r="F147" s="81"/>
      <c r="G147" s="80"/>
    </row>
    <row r="148" spans="1:7" ht="14.25" customHeight="1">
      <c r="A148" s="78"/>
      <c r="B148" s="78"/>
      <c r="C148" s="78"/>
      <c r="D148" s="80"/>
      <c r="E148" s="79"/>
      <c r="F148" s="81"/>
      <c r="G148" s="80"/>
    </row>
    <row r="149" spans="1:7" ht="14.25" customHeight="1">
      <c r="A149" s="78"/>
      <c r="B149" s="78"/>
      <c r="C149" s="78"/>
      <c r="D149" s="80"/>
      <c r="E149" s="79"/>
      <c r="F149" s="81"/>
      <c r="G149" s="80"/>
    </row>
    <row r="150" spans="1:7" ht="14.25" customHeight="1">
      <c r="A150" s="78"/>
      <c r="B150" s="78"/>
      <c r="C150" s="78"/>
      <c r="D150" s="80"/>
      <c r="E150" s="79"/>
      <c r="F150" s="81"/>
      <c r="G150" s="80"/>
    </row>
    <row r="151" spans="1:7" ht="14.25" customHeight="1">
      <c r="A151" s="78"/>
      <c r="B151" s="78"/>
      <c r="C151" s="78"/>
      <c r="D151" s="80"/>
      <c r="E151" s="79"/>
      <c r="F151" s="81"/>
      <c r="G151" s="80"/>
    </row>
    <row r="152" spans="1:7" ht="14.25" customHeight="1">
      <c r="A152" s="78"/>
      <c r="B152" s="78"/>
      <c r="C152" s="78"/>
      <c r="D152" s="80"/>
      <c r="E152" s="79"/>
      <c r="F152" s="81"/>
      <c r="G152" s="80"/>
    </row>
    <row r="153" spans="1:7" ht="14.25" customHeight="1">
      <c r="A153" s="78"/>
      <c r="B153" s="78"/>
      <c r="C153" s="78"/>
      <c r="D153" s="80"/>
      <c r="E153" s="79"/>
      <c r="F153" s="81"/>
      <c r="G153" s="80"/>
    </row>
    <row r="154" spans="1:7" ht="14.25" customHeight="1">
      <c r="A154" s="78"/>
      <c r="B154" s="78"/>
      <c r="C154" s="78"/>
      <c r="D154" s="80"/>
      <c r="E154" s="79"/>
      <c r="F154" s="81"/>
      <c r="G154" s="80"/>
    </row>
    <row r="155" spans="1:7" ht="14.25" customHeight="1">
      <c r="A155" s="78"/>
      <c r="B155" s="78"/>
      <c r="C155" s="78"/>
      <c r="D155" s="80"/>
      <c r="E155" s="79"/>
      <c r="F155" s="81"/>
      <c r="G155" s="80"/>
    </row>
    <row r="156" spans="1:7" ht="14.25" customHeight="1">
      <c r="A156" s="78"/>
      <c r="B156" s="78"/>
      <c r="C156" s="78"/>
      <c r="D156" s="80"/>
      <c r="E156" s="79"/>
      <c r="F156" s="81"/>
      <c r="G156" s="80"/>
    </row>
    <row r="157" spans="1:7" ht="14.25" customHeight="1">
      <c r="A157" s="78"/>
      <c r="B157" s="78"/>
      <c r="C157" s="78"/>
      <c r="D157" s="80"/>
      <c r="E157" s="79"/>
      <c r="F157" s="81"/>
      <c r="G157" s="80"/>
    </row>
    <row r="158" spans="1:7" ht="14.25" customHeight="1">
      <c r="A158" s="78"/>
      <c r="B158" s="78"/>
      <c r="C158" s="78"/>
      <c r="D158" s="80"/>
      <c r="E158" s="79"/>
      <c r="F158" s="81"/>
      <c r="G158" s="80"/>
    </row>
    <row r="159" spans="1:7" ht="14.25" customHeight="1">
      <c r="A159" s="78"/>
      <c r="B159" s="78"/>
      <c r="C159" s="78"/>
      <c r="D159" s="80"/>
      <c r="E159" s="79"/>
      <c r="F159" s="81"/>
      <c r="G159" s="80"/>
    </row>
    <row r="160" spans="1:7" ht="14.25" customHeight="1">
      <c r="A160" s="78"/>
      <c r="B160" s="78"/>
      <c r="C160" s="78"/>
      <c r="D160" s="80"/>
      <c r="E160" s="79"/>
      <c r="F160" s="81"/>
      <c r="G160" s="80"/>
    </row>
    <row r="161" spans="1:7" ht="14.25" customHeight="1">
      <c r="A161" s="78"/>
      <c r="B161" s="78"/>
      <c r="C161" s="78"/>
      <c r="D161" s="80"/>
      <c r="E161" s="79"/>
      <c r="F161" s="81"/>
      <c r="G161" s="80"/>
    </row>
    <row r="162" spans="1:7" ht="14.25" customHeight="1">
      <c r="A162" s="78"/>
      <c r="B162" s="78"/>
      <c r="C162" s="78"/>
      <c r="D162" s="80"/>
      <c r="E162" s="79"/>
      <c r="F162" s="81"/>
      <c r="G162" s="80"/>
    </row>
    <row r="163" spans="1:7" ht="14.25" customHeight="1">
      <c r="A163" s="78"/>
      <c r="B163" s="78"/>
      <c r="C163" s="78"/>
      <c r="D163" s="80"/>
      <c r="E163" s="79"/>
      <c r="F163" s="81"/>
      <c r="G163" s="80"/>
    </row>
    <row r="164" spans="1:7" ht="14.25" customHeight="1">
      <c r="A164" s="78"/>
      <c r="B164" s="78"/>
      <c r="C164" s="78"/>
      <c r="D164" s="80"/>
      <c r="E164" s="79"/>
      <c r="F164" s="81"/>
      <c r="G164" s="80"/>
    </row>
    <row r="165" spans="1:7" ht="14.25" customHeight="1">
      <c r="A165" s="78"/>
      <c r="B165" s="78"/>
      <c r="C165" s="78"/>
      <c r="D165" s="80"/>
      <c r="E165" s="79"/>
      <c r="F165" s="81"/>
      <c r="G165" s="80"/>
    </row>
    <row r="166" spans="1:7" ht="14.25" customHeight="1">
      <c r="A166" s="78"/>
      <c r="B166" s="78"/>
      <c r="C166" s="78"/>
      <c r="D166" s="80"/>
      <c r="E166" s="79"/>
      <c r="F166" s="81"/>
      <c r="G166" s="80"/>
    </row>
    <row r="167" spans="1:7" ht="14.25" customHeight="1">
      <c r="A167" s="78"/>
      <c r="B167" s="78"/>
      <c r="C167" s="78"/>
      <c r="D167" s="80"/>
      <c r="E167" s="79"/>
      <c r="F167" s="81"/>
      <c r="G167" s="80"/>
    </row>
    <row r="168" spans="1:7" ht="14.25" customHeight="1">
      <c r="A168" s="78"/>
      <c r="B168" s="78"/>
      <c r="C168" s="78"/>
      <c r="D168" s="80"/>
      <c r="E168" s="79"/>
      <c r="F168" s="81"/>
      <c r="G168" s="80"/>
    </row>
    <row r="169" spans="1:7" ht="14.25" customHeight="1">
      <c r="A169" s="78"/>
      <c r="B169" s="78"/>
      <c r="C169" s="78"/>
      <c r="D169" s="80"/>
      <c r="E169" s="79"/>
      <c r="F169" s="81"/>
      <c r="G169" s="80"/>
    </row>
    <row r="170" spans="1:7" ht="14.25" customHeight="1">
      <c r="A170" s="78"/>
      <c r="B170" s="78"/>
      <c r="C170" s="78"/>
      <c r="D170" s="80"/>
      <c r="E170" s="79"/>
      <c r="F170" s="81"/>
      <c r="G170" s="80"/>
    </row>
    <row r="171" spans="1:7" ht="14.25" customHeight="1">
      <c r="A171" s="78"/>
      <c r="B171" s="78"/>
      <c r="C171" s="78"/>
      <c r="D171" s="80"/>
      <c r="E171" s="79"/>
      <c r="F171" s="81"/>
      <c r="G171" s="80"/>
    </row>
    <row r="172" spans="1:7" ht="14.25" customHeight="1">
      <c r="A172" s="78"/>
      <c r="B172" s="78"/>
      <c r="C172" s="78"/>
      <c r="D172" s="80"/>
      <c r="E172" s="79"/>
      <c r="F172" s="81"/>
      <c r="G172" s="80"/>
    </row>
    <row r="173" spans="1:7" ht="14.25" customHeight="1">
      <c r="A173" s="78"/>
      <c r="B173" s="78"/>
      <c r="C173" s="78"/>
      <c r="D173" s="80"/>
      <c r="E173" s="79"/>
      <c r="F173" s="81"/>
      <c r="G173" s="80"/>
    </row>
    <row r="174" spans="1:7" ht="14.25" customHeight="1">
      <c r="A174" s="78"/>
      <c r="B174" s="78"/>
      <c r="C174" s="78"/>
      <c r="D174" s="80"/>
      <c r="E174" s="79"/>
      <c r="F174" s="81"/>
      <c r="G174" s="80"/>
    </row>
    <row r="175" spans="1:7" ht="14.25" customHeight="1">
      <c r="A175" s="78"/>
      <c r="B175" s="78"/>
      <c r="C175" s="78"/>
      <c r="D175" s="80"/>
      <c r="E175" s="79"/>
      <c r="F175" s="81"/>
      <c r="G175" s="80"/>
    </row>
    <row r="176" spans="1:7" ht="14.25" customHeight="1">
      <c r="A176" s="78"/>
      <c r="B176" s="78"/>
      <c r="C176" s="78"/>
      <c r="D176" s="80"/>
      <c r="E176" s="79"/>
      <c r="F176" s="81"/>
      <c r="G176" s="80"/>
    </row>
    <row r="177" spans="1:7" ht="14.25" customHeight="1">
      <c r="A177" s="78"/>
      <c r="B177" s="78"/>
      <c r="C177" s="78"/>
      <c r="D177" s="80"/>
      <c r="E177" s="79"/>
      <c r="F177" s="81"/>
      <c r="G177" s="80"/>
    </row>
    <row r="178" spans="1:7" ht="14.25" customHeight="1">
      <c r="A178" s="78"/>
      <c r="B178" s="78"/>
      <c r="C178" s="78"/>
      <c r="D178" s="80"/>
      <c r="E178" s="79"/>
      <c r="F178" s="81"/>
      <c r="G178" s="80"/>
    </row>
    <row r="179" spans="1:7" ht="14.25" customHeight="1">
      <c r="A179" s="78"/>
      <c r="B179" s="78"/>
      <c r="C179" s="78"/>
      <c r="D179" s="80"/>
      <c r="E179" s="79"/>
      <c r="F179" s="81"/>
      <c r="G179" s="80"/>
    </row>
    <row r="180" spans="1:7" ht="14.25" customHeight="1">
      <c r="A180" s="78"/>
      <c r="B180" s="78"/>
      <c r="C180" s="78"/>
      <c r="D180" s="80"/>
      <c r="E180" s="79"/>
      <c r="F180" s="81"/>
      <c r="G180" s="80"/>
    </row>
    <row r="181" spans="1:7" ht="14.25" customHeight="1">
      <c r="A181" s="78"/>
      <c r="B181" s="78"/>
      <c r="C181" s="78"/>
      <c r="D181" s="80"/>
      <c r="E181" s="79"/>
      <c r="F181" s="81"/>
      <c r="G181" s="80"/>
    </row>
    <row r="182" spans="1:7" ht="14.25" customHeight="1">
      <c r="A182" s="78"/>
      <c r="B182" s="78"/>
      <c r="C182" s="78"/>
      <c r="D182" s="80"/>
      <c r="E182" s="79"/>
      <c r="F182" s="81"/>
      <c r="G182" s="80"/>
    </row>
    <row r="183" spans="1:7" ht="14.25" customHeight="1">
      <c r="A183" s="78"/>
      <c r="B183" s="78"/>
      <c r="C183" s="78"/>
      <c r="D183" s="80"/>
      <c r="E183" s="79"/>
      <c r="F183" s="81"/>
      <c r="G183" s="80"/>
    </row>
    <row r="184" spans="1:7" ht="14.25" customHeight="1">
      <c r="A184" s="78"/>
      <c r="B184" s="78"/>
      <c r="C184" s="78"/>
      <c r="D184" s="80"/>
      <c r="E184" s="79"/>
      <c r="F184" s="81"/>
      <c r="G184" s="80"/>
    </row>
    <row r="185" spans="1:7" ht="14.25" customHeight="1">
      <c r="A185" s="78"/>
      <c r="B185" s="78"/>
      <c r="C185" s="78"/>
      <c r="D185" s="80"/>
      <c r="E185" s="79"/>
      <c r="F185" s="81"/>
      <c r="G185" s="80"/>
    </row>
    <row r="186" spans="1:7" ht="14.25" customHeight="1">
      <c r="A186" s="78"/>
      <c r="B186" s="78"/>
      <c r="C186" s="78"/>
      <c r="D186" s="80"/>
      <c r="E186" s="79"/>
      <c r="F186" s="81"/>
      <c r="G186" s="80"/>
    </row>
    <row r="187" spans="1:7" ht="14.25" customHeight="1">
      <c r="A187" s="78"/>
      <c r="B187" s="78"/>
      <c r="C187" s="78"/>
      <c r="D187" s="80"/>
      <c r="E187" s="79"/>
      <c r="F187" s="81"/>
      <c r="G187" s="80"/>
    </row>
    <row r="188" spans="1:7" ht="14.25" customHeight="1">
      <c r="A188" s="78"/>
      <c r="B188" s="78"/>
      <c r="C188" s="78"/>
      <c r="D188" s="80"/>
      <c r="E188" s="79"/>
      <c r="F188" s="81"/>
      <c r="G188" s="80"/>
    </row>
    <row r="189" spans="1:7" ht="14.25" customHeight="1">
      <c r="A189" s="78"/>
      <c r="B189" s="78"/>
      <c r="C189" s="78"/>
      <c r="D189" s="80"/>
      <c r="E189" s="79"/>
      <c r="F189" s="81"/>
      <c r="G189" s="80"/>
    </row>
    <row r="190" spans="1:7" ht="14.25" customHeight="1">
      <c r="A190" s="78"/>
      <c r="B190" s="78"/>
      <c r="C190" s="78"/>
      <c r="D190" s="80"/>
      <c r="E190" s="79"/>
      <c r="F190" s="81"/>
      <c r="G190" s="80"/>
    </row>
    <row r="191" spans="1:7" ht="14.25" customHeight="1">
      <c r="A191" s="78"/>
      <c r="B191" s="78"/>
      <c r="C191" s="78"/>
      <c r="D191" s="80"/>
      <c r="E191" s="79"/>
      <c r="F191" s="81"/>
      <c r="G191" s="80"/>
    </row>
    <row r="192" spans="1:7" ht="14.25" customHeight="1">
      <c r="A192" s="78"/>
      <c r="B192" s="78"/>
      <c r="C192" s="78"/>
      <c r="D192" s="80"/>
      <c r="E192" s="79"/>
      <c r="F192" s="81"/>
      <c r="G192" s="80"/>
    </row>
    <row r="193" spans="1:7" ht="14.25" customHeight="1">
      <c r="A193" s="78"/>
      <c r="B193" s="78"/>
      <c r="C193" s="78"/>
      <c r="D193" s="80"/>
      <c r="E193" s="79"/>
      <c r="F193" s="81"/>
      <c r="G193" s="80"/>
    </row>
    <row r="194" spans="1:7" ht="14.25" customHeight="1">
      <c r="A194" s="78"/>
      <c r="B194" s="78"/>
      <c r="C194" s="78"/>
      <c r="D194" s="80"/>
      <c r="E194" s="79"/>
      <c r="F194" s="81"/>
      <c r="G194" s="80"/>
    </row>
    <row r="195" spans="1:7" ht="14.25" customHeight="1">
      <c r="A195" s="78"/>
      <c r="B195" s="78"/>
      <c r="C195" s="78"/>
      <c r="D195" s="80"/>
      <c r="E195" s="79"/>
      <c r="F195" s="81"/>
      <c r="G195" s="80"/>
    </row>
    <row r="196" spans="1:7" ht="14.25" customHeight="1">
      <c r="A196" s="78"/>
      <c r="B196" s="78"/>
      <c r="C196" s="78"/>
      <c r="D196" s="80"/>
      <c r="E196" s="79"/>
      <c r="F196" s="81"/>
      <c r="G196" s="80"/>
    </row>
    <row r="197" spans="1:7" ht="14.25" customHeight="1">
      <c r="A197" s="78"/>
      <c r="B197" s="78"/>
      <c r="C197" s="78"/>
      <c r="D197" s="80"/>
      <c r="E197" s="79"/>
      <c r="F197" s="81"/>
      <c r="G197" s="80"/>
    </row>
    <row r="198" spans="1:7" ht="14.25" customHeight="1">
      <c r="A198" s="78"/>
      <c r="B198" s="78"/>
      <c r="C198" s="78"/>
      <c r="D198" s="80"/>
      <c r="E198" s="79"/>
      <c r="F198" s="81"/>
      <c r="G198" s="80"/>
    </row>
    <row r="199" spans="1:7" ht="14.25" customHeight="1">
      <c r="A199" s="78"/>
      <c r="B199" s="78"/>
      <c r="C199" s="78"/>
      <c r="D199" s="80"/>
      <c r="E199" s="79"/>
      <c r="F199" s="81"/>
      <c r="G199" s="80"/>
    </row>
    <row r="200" spans="1:7" ht="14.25" customHeight="1">
      <c r="A200" s="78"/>
      <c r="B200" s="78"/>
      <c r="C200" s="78"/>
      <c r="D200" s="80"/>
      <c r="E200" s="79"/>
      <c r="F200" s="81"/>
      <c r="G200" s="80"/>
    </row>
    <row r="201" spans="1:7" ht="14.25" customHeight="1">
      <c r="A201" s="78"/>
      <c r="B201" s="78"/>
      <c r="C201" s="78"/>
      <c r="D201" s="80"/>
      <c r="E201" s="79"/>
      <c r="F201" s="81"/>
      <c r="G201" s="80"/>
    </row>
    <row r="202" spans="1:7" ht="14.25" customHeight="1">
      <c r="A202" s="78"/>
      <c r="B202" s="78"/>
      <c r="C202" s="78"/>
      <c r="D202" s="80"/>
      <c r="E202" s="79"/>
      <c r="F202" s="81"/>
      <c r="G202" s="80"/>
    </row>
    <row r="203" spans="1:7" ht="14.25" customHeight="1">
      <c r="A203" s="78"/>
      <c r="B203" s="78"/>
      <c r="C203" s="78"/>
      <c r="D203" s="80"/>
      <c r="E203" s="79"/>
      <c r="F203" s="81"/>
      <c r="G203" s="80"/>
    </row>
    <row r="204" spans="1:7" ht="14.25" customHeight="1">
      <c r="A204" s="78"/>
      <c r="B204" s="78"/>
      <c r="C204" s="78"/>
      <c r="D204" s="80"/>
      <c r="E204" s="79"/>
      <c r="F204" s="81"/>
      <c r="G204" s="80"/>
    </row>
    <row r="205" spans="1:7" ht="14.25" customHeight="1">
      <c r="A205" s="78"/>
      <c r="B205" s="78"/>
      <c r="C205" s="78"/>
      <c r="D205" s="80"/>
      <c r="E205" s="79"/>
      <c r="F205" s="81"/>
      <c r="G205" s="80"/>
    </row>
    <row r="206" spans="1:7" ht="14.25" customHeight="1">
      <c r="A206" s="78"/>
      <c r="B206" s="78"/>
      <c r="C206" s="78"/>
      <c r="D206" s="80"/>
      <c r="E206" s="79"/>
      <c r="F206" s="81"/>
      <c r="G206" s="80"/>
    </row>
    <row r="207" spans="1:7" ht="14.25" customHeight="1">
      <c r="A207" s="78"/>
      <c r="B207" s="78"/>
      <c r="C207" s="78"/>
      <c r="D207" s="80"/>
      <c r="E207" s="79"/>
      <c r="F207" s="81"/>
      <c r="G207" s="80"/>
    </row>
    <row r="208" spans="1:7" ht="14.25" customHeight="1">
      <c r="A208" s="78"/>
      <c r="B208" s="78"/>
      <c r="C208" s="78"/>
      <c r="D208" s="80"/>
      <c r="E208" s="79"/>
      <c r="F208" s="81"/>
      <c r="G208" s="80"/>
    </row>
    <row r="209" spans="1:7" ht="14.25" customHeight="1">
      <c r="A209" s="78"/>
      <c r="B209" s="78"/>
      <c r="C209" s="78"/>
      <c r="D209" s="80"/>
      <c r="E209" s="79"/>
      <c r="F209" s="81"/>
      <c r="G209" s="80"/>
    </row>
    <row r="210" spans="1:7" ht="14.25" customHeight="1">
      <c r="A210" s="78"/>
      <c r="B210" s="78"/>
      <c r="C210" s="78"/>
      <c r="D210" s="80"/>
      <c r="E210" s="79"/>
      <c r="F210" s="81"/>
      <c r="G210" s="80"/>
    </row>
    <row r="211" spans="1:7" ht="14.25" customHeight="1">
      <c r="A211" s="78"/>
      <c r="B211" s="78"/>
      <c r="C211" s="78"/>
      <c r="D211" s="80"/>
      <c r="E211" s="79"/>
      <c r="F211" s="81"/>
      <c r="G211" s="80"/>
    </row>
    <row r="212" spans="1:7" ht="14.25" customHeight="1">
      <c r="A212" s="78"/>
      <c r="B212" s="78"/>
      <c r="C212" s="78"/>
      <c r="D212" s="80"/>
      <c r="E212" s="79"/>
      <c r="F212" s="81"/>
      <c r="G212" s="80"/>
    </row>
    <row r="213" spans="1:7" ht="14.25" customHeight="1">
      <c r="A213" s="78"/>
      <c r="B213" s="78"/>
      <c r="C213" s="78"/>
      <c r="D213" s="80"/>
      <c r="E213" s="79"/>
      <c r="F213" s="81"/>
      <c r="G213" s="80"/>
    </row>
    <row r="214" spans="1:7" ht="14.25" customHeight="1">
      <c r="A214" s="78"/>
      <c r="B214" s="78"/>
      <c r="C214" s="78"/>
      <c r="D214" s="80"/>
      <c r="E214" s="79"/>
      <c r="F214" s="81"/>
      <c r="G214" s="80"/>
    </row>
    <row r="215" spans="1:7" ht="14.25" customHeight="1">
      <c r="A215" s="78"/>
      <c r="B215" s="78"/>
      <c r="C215" s="78"/>
      <c r="D215" s="80"/>
      <c r="E215" s="79"/>
      <c r="F215" s="81"/>
      <c r="G215" s="80"/>
    </row>
    <row r="216" spans="1:7" ht="14.25" customHeight="1">
      <c r="A216" s="78"/>
      <c r="B216" s="78"/>
      <c r="C216" s="78"/>
      <c r="D216" s="80"/>
      <c r="E216" s="79"/>
      <c r="F216" s="81"/>
      <c r="G216" s="80"/>
    </row>
    <row r="217" spans="1:7" ht="14.25" customHeight="1">
      <c r="A217" s="78"/>
      <c r="B217" s="78"/>
      <c r="C217" s="78"/>
      <c r="D217" s="80"/>
      <c r="E217" s="79"/>
      <c r="F217" s="81"/>
      <c r="G217" s="80"/>
    </row>
    <row r="218" spans="1:7" ht="14.25" customHeight="1">
      <c r="A218" s="78"/>
      <c r="B218" s="78"/>
      <c r="C218" s="78"/>
      <c r="D218" s="80"/>
      <c r="E218" s="79"/>
      <c r="F218" s="81"/>
      <c r="G218" s="80"/>
    </row>
    <row r="219" spans="1:7" ht="14.25" customHeight="1">
      <c r="A219" s="78"/>
      <c r="B219" s="78"/>
      <c r="C219" s="78"/>
      <c r="D219" s="80"/>
      <c r="E219" s="79"/>
      <c r="F219" s="81"/>
      <c r="G219" s="80"/>
    </row>
    <row r="220" spans="1:7" ht="14.25" customHeight="1">
      <c r="A220" s="78"/>
      <c r="B220" s="78"/>
      <c r="C220" s="78"/>
      <c r="D220" s="80"/>
      <c r="E220" s="79"/>
      <c r="F220" s="81"/>
      <c r="G220" s="80"/>
    </row>
    <row r="221" spans="1:7" ht="14.25" customHeight="1">
      <c r="A221" s="78"/>
      <c r="B221" s="78"/>
      <c r="C221" s="78"/>
      <c r="D221" s="80"/>
      <c r="E221" s="79"/>
      <c r="F221" s="81"/>
      <c r="G221" s="80"/>
    </row>
    <row r="222" spans="1:7" ht="14.25" customHeight="1">
      <c r="A222" s="78"/>
      <c r="B222" s="78"/>
      <c r="C222" s="78"/>
      <c r="D222" s="80"/>
      <c r="E222" s="79"/>
      <c r="F222" s="81"/>
      <c r="G222" s="80"/>
    </row>
    <row r="223" spans="1:7" ht="14.25" customHeight="1">
      <c r="A223" s="78"/>
      <c r="B223" s="78"/>
      <c r="C223" s="78"/>
      <c r="D223" s="80"/>
      <c r="E223" s="79"/>
      <c r="F223" s="81"/>
      <c r="G223" s="80"/>
    </row>
    <row r="224" spans="1:7" ht="14.25" customHeight="1">
      <c r="A224" s="78"/>
      <c r="B224" s="78"/>
      <c r="C224" s="78"/>
      <c r="D224" s="80"/>
      <c r="E224" s="79"/>
      <c r="F224" s="81"/>
      <c r="G224" s="80"/>
    </row>
    <row r="225" spans="1:7" ht="14.25" customHeight="1">
      <c r="A225" s="78"/>
      <c r="B225" s="78"/>
      <c r="C225" s="78"/>
      <c r="D225" s="80"/>
      <c r="E225" s="79"/>
      <c r="F225" s="81"/>
      <c r="G225" s="80"/>
    </row>
    <row r="226" spans="1:7" ht="14.25" customHeight="1">
      <c r="A226" s="78"/>
      <c r="B226" s="78"/>
      <c r="C226" s="78"/>
      <c r="D226" s="80"/>
      <c r="E226" s="79"/>
      <c r="F226" s="81"/>
      <c r="G226" s="80"/>
    </row>
    <row r="227" spans="1:7" ht="14.25" customHeight="1">
      <c r="A227" s="78"/>
      <c r="B227" s="78"/>
      <c r="C227" s="78"/>
      <c r="D227" s="80"/>
      <c r="E227" s="79"/>
      <c r="F227" s="81"/>
      <c r="G227" s="80"/>
    </row>
    <row r="228" spans="1:7" ht="14.25" customHeight="1">
      <c r="A228" s="78"/>
      <c r="B228" s="78"/>
      <c r="C228" s="78"/>
      <c r="D228" s="80"/>
      <c r="E228" s="79"/>
      <c r="F228" s="81"/>
      <c r="G228" s="80"/>
    </row>
    <row r="229" spans="1:7" ht="14.25" customHeight="1">
      <c r="A229" s="78"/>
      <c r="B229" s="78"/>
      <c r="C229" s="78"/>
      <c r="D229" s="80"/>
      <c r="E229" s="79"/>
      <c r="F229" s="81"/>
      <c r="G229" s="80"/>
    </row>
    <row r="230" spans="1:7" ht="14.25" customHeight="1">
      <c r="A230" s="78"/>
      <c r="B230" s="78"/>
      <c r="C230" s="78"/>
      <c r="D230" s="80"/>
      <c r="E230" s="79"/>
      <c r="F230" s="81"/>
      <c r="G230" s="80"/>
    </row>
    <row r="231" spans="1:7" ht="14.25" customHeight="1">
      <c r="A231" s="78"/>
      <c r="B231" s="78"/>
      <c r="C231" s="78"/>
      <c r="D231" s="80"/>
      <c r="E231" s="79"/>
      <c r="F231" s="81"/>
      <c r="G231" s="80"/>
    </row>
    <row r="232" spans="1:7" ht="14.25" customHeight="1">
      <c r="A232" s="78"/>
      <c r="B232" s="78"/>
      <c r="C232" s="78"/>
      <c r="D232" s="80"/>
      <c r="E232" s="79"/>
      <c r="F232" s="81"/>
      <c r="G232" s="80"/>
    </row>
    <row r="233" spans="1:7" ht="14.25" customHeight="1">
      <c r="A233" s="78"/>
      <c r="B233" s="78"/>
      <c r="C233" s="78"/>
      <c r="D233" s="80"/>
      <c r="E233" s="79"/>
      <c r="F233" s="81"/>
      <c r="G233" s="80"/>
    </row>
    <row r="234" spans="1:7" ht="14.25" customHeight="1">
      <c r="A234" s="78"/>
      <c r="B234" s="78"/>
      <c r="C234" s="78"/>
      <c r="D234" s="80"/>
      <c r="E234" s="79"/>
      <c r="F234" s="81"/>
      <c r="G234" s="80"/>
    </row>
    <row r="235" spans="1:7" ht="14.25" customHeight="1">
      <c r="A235" s="78"/>
      <c r="B235" s="78"/>
      <c r="C235" s="78"/>
      <c r="D235" s="80"/>
      <c r="E235" s="79"/>
      <c r="F235" s="81"/>
      <c r="G235" s="80"/>
    </row>
    <row r="236" spans="1:7" ht="14.25" customHeight="1">
      <c r="A236" s="78"/>
      <c r="B236" s="78"/>
      <c r="C236" s="78"/>
      <c r="D236" s="80"/>
      <c r="E236" s="79"/>
      <c r="F236" s="81"/>
      <c r="G236" s="80"/>
    </row>
    <row r="237" spans="1:7" ht="14.25" customHeight="1">
      <c r="A237" s="78"/>
      <c r="B237" s="78"/>
      <c r="C237" s="78"/>
      <c r="D237" s="80"/>
      <c r="E237" s="79"/>
      <c r="F237" s="81"/>
      <c r="G237" s="80"/>
    </row>
    <row r="238" spans="1:7" ht="14.25" customHeight="1">
      <c r="A238" s="78"/>
      <c r="B238" s="78"/>
      <c r="C238" s="78"/>
      <c r="D238" s="80"/>
      <c r="E238" s="79"/>
      <c r="F238" s="81"/>
      <c r="G238" s="80"/>
    </row>
    <row r="239" spans="1:7" ht="14.25" customHeight="1">
      <c r="A239" s="78"/>
      <c r="B239" s="78"/>
      <c r="C239" s="78"/>
      <c r="D239" s="80"/>
      <c r="E239" s="79"/>
      <c r="F239" s="81"/>
      <c r="G239" s="80"/>
    </row>
    <row r="240" spans="1:7" ht="14.25" customHeight="1">
      <c r="A240" s="78"/>
      <c r="B240" s="78"/>
      <c r="C240" s="78"/>
      <c r="D240" s="80"/>
      <c r="E240" s="79"/>
      <c r="F240" s="81"/>
      <c r="G240" s="80"/>
    </row>
    <row r="241" spans="1:7" ht="14.25" customHeight="1">
      <c r="A241" s="78"/>
      <c r="B241" s="78"/>
      <c r="C241" s="78"/>
      <c r="D241" s="80"/>
      <c r="E241" s="79"/>
      <c r="F241" s="81"/>
      <c r="G241" s="80"/>
    </row>
    <row r="242" spans="1:7" ht="14.25" customHeight="1">
      <c r="A242" s="78"/>
      <c r="B242" s="78"/>
      <c r="C242" s="78"/>
      <c r="D242" s="80"/>
      <c r="E242" s="79"/>
      <c r="F242" s="81"/>
      <c r="G242" s="80"/>
    </row>
    <row r="243" spans="1:7" ht="14.25" customHeight="1">
      <c r="A243" s="78"/>
      <c r="B243" s="78"/>
      <c r="C243" s="78"/>
      <c r="D243" s="80"/>
      <c r="E243" s="79"/>
      <c r="F243" s="81"/>
      <c r="G243" s="80"/>
    </row>
    <row r="244" spans="1:7" ht="14.25" customHeight="1">
      <c r="A244" s="78"/>
      <c r="B244" s="78"/>
      <c r="C244" s="78"/>
      <c r="D244" s="80"/>
      <c r="E244" s="79"/>
      <c r="F244" s="81"/>
      <c r="G244" s="80"/>
    </row>
    <row r="245" spans="1:7" ht="14.25" customHeight="1">
      <c r="A245" s="78"/>
      <c r="B245" s="78"/>
      <c r="C245" s="78"/>
      <c r="D245" s="80"/>
      <c r="E245" s="79"/>
      <c r="F245" s="81"/>
      <c r="G245" s="80"/>
    </row>
    <row r="246" spans="1:7" ht="14.25" customHeight="1">
      <c r="A246" s="78"/>
      <c r="B246" s="78"/>
      <c r="C246" s="78"/>
      <c r="D246" s="80"/>
      <c r="E246" s="79"/>
      <c r="F246" s="81"/>
      <c r="G246" s="80"/>
    </row>
    <row r="247" spans="1:7" ht="14.25" customHeight="1">
      <c r="A247" s="78"/>
      <c r="B247" s="78"/>
      <c r="C247" s="78"/>
      <c r="D247" s="80"/>
      <c r="E247" s="79"/>
      <c r="F247" s="81"/>
      <c r="G247" s="80"/>
    </row>
    <row r="248" spans="1:7" ht="14.25" customHeight="1">
      <c r="A248" s="78"/>
      <c r="B248" s="78"/>
      <c r="C248" s="78"/>
      <c r="D248" s="80"/>
      <c r="E248" s="79"/>
      <c r="F248" s="81"/>
      <c r="G248" s="80"/>
    </row>
    <row r="249" spans="1:7" ht="14.25" customHeight="1">
      <c r="A249" s="78"/>
      <c r="B249" s="78"/>
      <c r="C249" s="78"/>
      <c r="D249" s="80"/>
      <c r="E249" s="79"/>
      <c r="F249" s="81"/>
      <c r="G249" s="80"/>
    </row>
    <row r="250" spans="1:7" ht="14.25" customHeight="1">
      <c r="A250" s="78"/>
      <c r="B250" s="78"/>
      <c r="C250" s="78"/>
      <c r="D250" s="80"/>
      <c r="E250" s="79"/>
      <c r="F250" s="81"/>
      <c r="G250" s="80"/>
    </row>
    <row r="251" spans="1:7" ht="14.25" customHeight="1">
      <c r="A251" s="78"/>
      <c r="B251" s="78"/>
      <c r="C251" s="78"/>
      <c r="D251" s="80"/>
      <c r="E251" s="79"/>
      <c r="F251" s="81"/>
      <c r="G251" s="80"/>
    </row>
    <row r="252" spans="1:7" ht="14.25" customHeight="1">
      <c r="A252" s="78"/>
      <c r="B252" s="78"/>
      <c r="C252" s="78"/>
      <c r="D252" s="80"/>
      <c r="E252" s="79"/>
      <c r="F252" s="81"/>
      <c r="G252" s="80"/>
    </row>
    <row r="253" spans="1:7" ht="14.25" customHeight="1">
      <c r="A253" s="78"/>
      <c r="B253" s="78"/>
      <c r="C253" s="78"/>
      <c r="D253" s="80"/>
      <c r="E253" s="79"/>
      <c r="F253" s="81"/>
      <c r="G253" s="80"/>
    </row>
    <row r="254" spans="1:7" ht="14.25" customHeight="1">
      <c r="A254" s="78"/>
      <c r="B254" s="78"/>
      <c r="C254" s="78"/>
      <c r="D254" s="80"/>
      <c r="E254" s="79"/>
      <c r="F254" s="81"/>
      <c r="G254" s="80"/>
    </row>
    <row r="255" spans="1:7" ht="14.25" customHeight="1">
      <c r="A255" s="78"/>
      <c r="B255" s="78"/>
      <c r="C255" s="78"/>
      <c r="D255" s="80"/>
      <c r="E255" s="79"/>
      <c r="F255" s="81"/>
      <c r="G255" s="80"/>
    </row>
    <row r="256" spans="1:7" ht="14.25" customHeight="1">
      <c r="A256" s="78"/>
      <c r="B256" s="78"/>
      <c r="C256" s="78"/>
      <c r="D256" s="80"/>
      <c r="E256" s="79"/>
      <c r="F256" s="81"/>
      <c r="G256" s="80"/>
    </row>
    <row r="257" spans="1:7" ht="14.25" customHeight="1">
      <c r="A257" s="78"/>
      <c r="B257" s="78"/>
      <c r="C257" s="78"/>
      <c r="D257" s="80"/>
      <c r="E257" s="79"/>
      <c r="F257" s="81"/>
      <c r="G257" s="80"/>
    </row>
    <row r="258" spans="1:7" ht="14.25" customHeight="1">
      <c r="A258" s="78"/>
      <c r="B258" s="78"/>
      <c r="C258" s="78"/>
      <c r="D258" s="80"/>
      <c r="E258" s="79"/>
      <c r="F258" s="81"/>
      <c r="G258" s="80"/>
    </row>
    <row r="259" spans="1:7" ht="14.25" customHeight="1">
      <c r="A259" s="78"/>
      <c r="B259" s="78"/>
      <c r="C259" s="78"/>
      <c r="D259" s="80"/>
      <c r="E259" s="79"/>
      <c r="F259" s="81"/>
      <c r="G259" s="80"/>
    </row>
    <row r="260" spans="1:7" ht="14.25" customHeight="1">
      <c r="A260" s="78"/>
      <c r="B260" s="78"/>
      <c r="C260" s="78"/>
      <c r="D260" s="80"/>
      <c r="E260" s="79"/>
      <c r="F260" s="81"/>
      <c r="G260" s="80"/>
    </row>
    <row r="261" spans="1:7" ht="14.25" customHeight="1">
      <c r="A261" s="78"/>
      <c r="B261" s="78"/>
      <c r="C261" s="78"/>
      <c r="D261" s="80"/>
      <c r="E261" s="79"/>
      <c r="F261" s="81"/>
      <c r="G261" s="80"/>
    </row>
    <row r="262" spans="1:7" ht="14.25" customHeight="1">
      <c r="A262" s="78"/>
      <c r="B262" s="78"/>
      <c r="C262" s="78"/>
      <c r="D262" s="80"/>
      <c r="E262" s="79"/>
      <c r="F262" s="81"/>
      <c r="G262" s="80"/>
    </row>
    <row r="263" spans="1:7" ht="14.25" customHeight="1">
      <c r="A263" s="78"/>
      <c r="B263" s="78"/>
      <c r="C263" s="78"/>
      <c r="D263" s="80"/>
      <c r="E263" s="79"/>
      <c r="F263" s="81"/>
      <c r="G263" s="80"/>
    </row>
    <row r="264" spans="1:7" ht="14.25" customHeight="1">
      <c r="A264" s="78"/>
      <c r="B264" s="78"/>
      <c r="C264" s="78"/>
      <c r="D264" s="80"/>
      <c r="E264" s="79"/>
      <c r="F264" s="81"/>
      <c r="G264" s="80"/>
    </row>
    <row r="265" spans="1:7" ht="14.25" customHeight="1">
      <c r="A265" s="78"/>
      <c r="B265" s="78"/>
      <c r="C265" s="78"/>
      <c r="D265" s="80"/>
      <c r="E265" s="79"/>
      <c r="F265" s="81"/>
      <c r="G265" s="80"/>
    </row>
    <row r="266" spans="1:7" ht="14.25" customHeight="1">
      <c r="A266" s="78"/>
      <c r="B266" s="78"/>
      <c r="C266" s="78"/>
      <c r="D266" s="80"/>
      <c r="E266" s="79"/>
      <c r="F266" s="81"/>
      <c r="G266" s="80"/>
    </row>
    <row r="267" spans="1:7" ht="14.25" customHeight="1">
      <c r="A267" s="78"/>
      <c r="B267" s="78"/>
      <c r="C267" s="78"/>
      <c r="D267" s="80"/>
      <c r="E267" s="79"/>
      <c r="F267" s="81"/>
      <c r="G267" s="80"/>
    </row>
    <row r="268" spans="1:7" ht="14.25" customHeight="1">
      <c r="A268" s="78"/>
      <c r="B268" s="78"/>
      <c r="C268" s="78"/>
      <c r="D268" s="80"/>
      <c r="E268" s="79"/>
      <c r="F268" s="81"/>
      <c r="G268" s="80"/>
    </row>
    <row r="269" spans="1:7" ht="14.25" customHeight="1">
      <c r="A269" s="78"/>
      <c r="B269" s="78"/>
      <c r="C269" s="78"/>
      <c r="D269" s="80"/>
      <c r="E269" s="79"/>
      <c r="F269" s="81"/>
      <c r="G269" s="80"/>
    </row>
    <row r="270" spans="1:7" ht="14.25" customHeight="1">
      <c r="A270" s="78"/>
      <c r="B270" s="78"/>
      <c r="C270" s="78"/>
      <c r="D270" s="80"/>
      <c r="E270" s="79"/>
      <c r="F270" s="81"/>
      <c r="G270" s="80"/>
    </row>
    <row r="271" spans="1:7" ht="14.25" customHeight="1">
      <c r="A271" s="78"/>
      <c r="B271" s="78"/>
      <c r="C271" s="78"/>
      <c r="D271" s="80"/>
      <c r="E271" s="79"/>
      <c r="F271" s="81"/>
      <c r="G271" s="80"/>
    </row>
    <row r="272" spans="1:7" ht="14.25" customHeight="1">
      <c r="A272" s="78"/>
      <c r="B272" s="78"/>
      <c r="C272" s="78"/>
      <c r="D272" s="80"/>
      <c r="E272" s="79"/>
      <c r="F272" s="81"/>
      <c r="G272" s="80"/>
    </row>
    <row r="273" spans="1:7" ht="14.25" customHeight="1">
      <c r="A273" s="78"/>
      <c r="B273" s="78"/>
      <c r="C273" s="78"/>
      <c r="D273" s="80"/>
      <c r="E273" s="79"/>
      <c r="F273" s="81"/>
      <c r="G273" s="80"/>
    </row>
    <row r="274" spans="1:7" ht="14.25" customHeight="1">
      <c r="A274" s="78"/>
      <c r="B274" s="78"/>
      <c r="C274" s="78"/>
      <c r="D274" s="80"/>
      <c r="E274" s="79"/>
      <c r="F274" s="81"/>
      <c r="G274" s="80"/>
    </row>
    <row r="275" spans="1:7" ht="14.25" customHeight="1">
      <c r="A275" s="78"/>
      <c r="B275" s="78"/>
      <c r="C275" s="78"/>
      <c r="D275" s="80"/>
      <c r="E275" s="79"/>
      <c r="F275" s="81"/>
      <c r="G275" s="80"/>
    </row>
    <row r="276" spans="1:7" ht="14.25" customHeight="1">
      <c r="A276" s="78"/>
      <c r="B276" s="78"/>
      <c r="C276" s="78"/>
      <c r="D276" s="80"/>
      <c r="E276" s="79"/>
      <c r="F276" s="81"/>
      <c r="G276" s="80"/>
    </row>
    <row r="277" spans="1:7" ht="14.25" customHeight="1">
      <c r="A277" s="78"/>
      <c r="B277" s="78"/>
      <c r="C277" s="78"/>
      <c r="D277" s="80"/>
      <c r="E277" s="79"/>
      <c r="F277" s="81"/>
      <c r="G277" s="80"/>
    </row>
    <row r="278" spans="1:7" ht="14.25" customHeight="1">
      <c r="A278" s="78"/>
      <c r="B278" s="78"/>
      <c r="C278" s="78"/>
      <c r="D278" s="80"/>
      <c r="E278" s="79"/>
      <c r="F278" s="81"/>
      <c r="G278" s="80"/>
    </row>
    <row r="279" spans="1:7" ht="14.25" customHeight="1">
      <c r="A279" s="78"/>
      <c r="B279" s="78"/>
      <c r="C279" s="78"/>
      <c r="D279" s="80"/>
      <c r="E279" s="79"/>
      <c r="F279" s="81"/>
      <c r="G279" s="80"/>
    </row>
    <row r="280" spans="1:7" ht="14.25" customHeight="1">
      <c r="A280" s="78"/>
      <c r="B280" s="78"/>
      <c r="C280" s="78"/>
      <c r="D280" s="80"/>
      <c r="E280" s="79"/>
      <c r="F280" s="81"/>
      <c r="G280" s="80"/>
    </row>
    <row r="281" spans="1:7" ht="14.25" customHeight="1">
      <c r="A281" s="78"/>
      <c r="B281" s="78"/>
      <c r="C281" s="78"/>
      <c r="D281" s="80"/>
      <c r="E281" s="79"/>
      <c r="F281" s="81"/>
      <c r="G281" s="80"/>
    </row>
    <row r="282" spans="1:7" ht="14.25" customHeight="1">
      <c r="A282" s="78"/>
      <c r="B282" s="78"/>
      <c r="C282" s="78"/>
      <c r="D282" s="80"/>
      <c r="E282" s="79"/>
      <c r="F282" s="81"/>
      <c r="G282" s="80"/>
    </row>
    <row r="283" spans="1:7" ht="14.25" customHeight="1">
      <c r="A283" s="78"/>
      <c r="B283" s="78"/>
      <c r="C283" s="78"/>
      <c r="D283" s="80"/>
      <c r="E283" s="79"/>
      <c r="F283" s="81"/>
      <c r="G283" s="80"/>
    </row>
    <row r="284" spans="1:7" ht="14.25" customHeight="1">
      <c r="A284" s="78"/>
      <c r="B284" s="78"/>
      <c r="C284" s="78"/>
      <c r="D284" s="80"/>
      <c r="E284" s="79"/>
      <c r="F284" s="81"/>
      <c r="G284" s="80"/>
    </row>
    <row r="285" spans="1:7" ht="14.25" customHeight="1">
      <c r="A285" s="78"/>
      <c r="B285" s="78"/>
      <c r="C285" s="78"/>
      <c r="D285" s="80"/>
      <c r="E285" s="79"/>
      <c r="F285" s="81"/>
      <c r="G285" s="80"/>
    </row>
    <row r="286" spans="1:7" ht="14.25" customHeight="1">
      <c r="A286" s="78"/>
      <c r="B286" s="78"/>
      <c r="C286" s="78"/>
      <c r="D286" s="80"/>
      <c r="E286" s="79"/>
      <c r="F286" s="81"/>
      <c r="G286" s="80"/>
    </row>
    <row r="287" spans="1:7" ht="14.25" customHeight="1">
      <c r="A287" s="78"/>
      <c r="B287" s="78"/>
      <c r="C287" s="78"/>
      <c r="D287" s="80"/>
      <c r="E287" s="79"/>
      <c r="F287" s="81"/>
      <c r="G287" s="80"/>
    </row>
    <row r="288" spans="1:7" ht="14.25" customHeight="1">
      <c r="A288" s="78"/>
      <c r="B288" s="78"/>
      <c r="C288" s="78"/>
      <c r="D288" s="80"/>
      <c r="E288" s="79"/>
      <c r="F288" s="81"/>
      <c r="G288" s="80"/>
    </row>
    <row r="289" spans="1:7" ht="14.25" customHeight="1">
      <c r="A289" s="78"/>
      <c r="B289" s="78"/>
      <c r="C289" s="78"/>
      <c r="D289" s="80"/>
      <c r="E289" s="79"/>
      <c r="F289" s="81"/>
      <c r="G289" s="80"/>
    </row>
    <row r="290" spans="1:7" ht="14.25" customHeight="1">
      <c r="A290" s="78"/>
      <c r="B290" s="78"/>
      <c r="C290" s="78"/>
      <c r="D290" s="80"/>
      <c r="E290" s="79"/>
      <c r="F290" s="81"/>
      <c r="G290" s="80"/>
    </row>
    <row r="291" spans="1:7" ht="14.25" customHeight="1">
      <c r="A291" s="78"/>
      <c r="B291" s="78"/>
      <c r="C291" s="78"/>
      <c r="D291" s="80"/>
      <c r="E291" s="79"/>
      <c r="F291" s="81"/>
      <c r="G291" s="80"/>
    </row>
    <row r="292" spans="1:7" ht="14.25" customHeight="1">
      <c r="A292" s="78"/>
      <c r="B292" s="78"/>
      <c r="C292" s="78"/>
      <c r="D292" s="80"/>
      <c r="E292" s="79"/>
      <c r="F292" s="81"/>
      <c r="G292" s="80"/>
    </row>
    <row r="293" spans="1:7" ht="14.25" customHeight="1">
      <c r="A293" s="78"/>
      <c r="B293" s="78"/>
      <c r="C293" s="78"/>
      <c r="D293" s="80"/>
      <c r="E293" s="79"/>
      <c r="F293" s="81"/>
      <c r="G293" s="80"/>
    </row>
    <row r="294" spans="1:7" ht="14.25" customHeight="1">
      <c r="A294" s="78"/>
      <c r="B294" s="78"/>
      <c r="C294" s="78"/>
      <c r="D294" s="80"/>
      <c r="E294" s="79"/>
      <c r="F294" s="81"/>
      <c r="G294" s="80"/>
    </row>
    <row r="295" spans="1:7" ht="14.25" customHeight="1">
      <c r="A295" s="78"/>
      <c r="B295" s="78"/>
      <c r="C295" s="78"/>
      <c r="D295" s="80"/>
      <c r="E295" s="79"/>
      <c r="F295" s="81"/>
      <c r="G295" s="80"/>
    </row>
    <row r="296" spans="1:7" ht="14.25" customHeight="1">
      <c r="A296" s="78"/>
      <c r="B296" s="78"/>
      <c r="C296" s="78"/>
      <c r="D296" s="80"/>
      <c r="E296" s="79"/>
      <c r="F296" s="81"/>
      <c r="G296" s="80"/>
    </row>
    <row r="297" spans="1:7" ht="14.25" customHeight="1">
      <c r="A297" s="78"/>
      <c r="B297" s="78"/>
      <c r="C297" s="78"/>
      <c r="D297" s="80"/>
      <c r="E297" s="79"/>
      <c r="F297" s="81"/>
      <c r="G297" s="80"/>
    </row>
    <row r="298" spans="1:7" ht="14.25" customHeight="1">
      <c r="A298" s="78"/>
      <c r="B298" s="78"/>
      <c r="C298" s="78"/>
      <c r="D298" s="80"/>
      <c r="E298" s="79"/>
      <c r="F298" s="81"/>
      <c r="G298" s="80"/>
    </row>
    <row r="299" spans="1:7" ht="14.25" customHeight="1">
      <c r="A299" s="78"/>
      <c r="B299" s="78"/>
      <c r="C299" s="78"/>
      <c r="D299" s="80"/>
      <c r="E299" s="79"/>
      <c r="F299" s="81"/>
      <c r="G299" s="80"/>
    </row>
    <row r="300" spans="1:7" ht="14.25" customHeight="1">
      <c r="A300" s="78"/>
      <c r="B300" s="78"/>
      <c r="C300" s="78"/>
      <c r="D300" s="80"/>
      <c r="E300" s="79"/>
      <c r="F300" s="81"/>
      <c r="G300" s="80"/>
    </row>
    <row r="301" spans="1:7" ht="14.25" customHeight="1">
      <c r="A301" s="78"/>
      <c r="B301" s="78"/>
      <c r="C301" s="78"/>
      <c r="D301" s="80"/>
      <c r="E301" s="79"/>
      <c r="F301" s="81"/>
      <c r="G301" s="80"/>
    </row>
    <row r="302" spans="1:7" ht="14.25" customHeight="1">
      <c r="A302" s="78"/>
      <c r="B302" s="78"/>
      <c r="C302" s="78"/>
      <c r="D302" s="80"/>
      <c r="E302" s="79"/>
      <c r="F302" s="81"/>
      <c r="G302" s="80"/>
    </row>
    <row r="303" spans="1:7" ht="14.25" customHeight="1">
      <c r="A303" s="78"/>
      <c r="B303" s="78"/>
      <c r="C303" s="78"/>
      <c r="D303" s="80"/>
      <c r="E303" s="79"/>
      <c r="F303" s="81"/>
      <c r="G303" s="80"/>
    </row>
    <row r="304" spans="1:7" ht="14.25" customHeight="1">
      <c r="A304" s="78"/>
      <c r="B304" s="78"/>
      <c r="C304" s="78"/>
      <c r="D304" s="80"/>
      <c r="E304" s="79"/>
      <c r="F304" s="81"/>
      <c r="G304" s="80"/>
    </row>
    <row r="305" spans="1:7" ht="14.25" customHeight="1">
      <c r="A305" s="78"/>
      <c r="B305" s="78"/>
      <c r="C305" s="78"/>
      <c r="D305" s="80"/>
      <c r="E305" s="79"/>
      <c r="F305" s="81"/>
      <c r="G305" s="80"/>
    </row>
    <row r="306" spans="1:7" ht="14.25" customHeight="1">
      <c r="A306" s="78"/>
      <c r="B306" s="78"/>
      <c r="C306" s="78"/>
      <c r="D306" s="80"/>
      <c r="E306" s="79"/>
      <c r="F306" s="81"/>
      <c r="G306" s="80"/>
    </row>
    <row r="307" spans="1:7" ht="14.25" customHeight="1">
      <c r="A307" s="78"/>
      <c r="B307" s="78"/>
      <c r="C307" s="78"/>
      <c r="D307" s="80"/>
      <c r="E307" s="79"/>
      <c r="F307" s="81"/>
      <c r="G307" s="80"/>
    </row>
    <row r="308" spans="1:7" ht="14.25" customHeight="1">
      <c r="A308" s="78"/>
      <c r="B308" s="78"/>
      <c r="C308" s="78"/>
      <c r="D308" s="80"/>
      <c r="E308" s="79"/>
      <c r="F308" s="81"/>
      <c r="G308" s="80"/>
    </row>
    <row r="309" spans="1:7" ht="14.25" customHeight="1">
      <c r="A309" s="78"/>
      <c r="B309" s="78"/>
      <c r="C309" s="78"/>
      <c r="D309" s="80"/>
      <c r="E309" s="79"/>
      <c r="F309" s="81"/>
      <c r="G309" s="80"/>
    </row>
    <row r="310" spans="1:7" ht="14.25" customHeight="1">
      <c r="A310" s="78"/>
      <c r="B310" s="78"/>
      <c r="C310" s="78"/>
      <c r="D310" s="80"/>
      <c r="E310" s="79"/>
      <c r="F310" s="81"/>
      <c r="G310" s="80"/>
    </row>
    <row r="311" spans="1:7" ht="14.25" customHeight="1">
      <c r="A311" s="78"/>
      <c r="B311" s="78"/>
      <c r="C311" s="78"/>
      <c r="D311" s="80"/>
      <c r="E311" s="79"/>
      <c r="F311" s="81"/>
      <c r="G311" s="80"/>
    </row>
    <row r="312" spans="1:7" ht="14.25" customHeight="1">
      <c r="A312" s="78"/>
      <c r="B312" s="78"/>
      <c r="C312" s="78"/>
      <c r="D312" s="80"/>
      <c r="E312" s="79"/>
      <c r="F312" s="81"/>
      <c r="G312" s="80"/>
    </row>
    <row r="313" spans="1:7" ht="14.25" customHeight="1">
      <c r="A313" s="78"/>
      <c r="B313" s="78"/>
      <c r="C313" s="78"/>
      <c r="D313" s="80"/>
      <c r="E313" s="79"/>
      <c r="F313" s="81"/>
      <c r="G313" s="80"/>
    </row>
    <row r="314" spans="1:7" ht="14.25" customHeight="1">
      <c r="A314" s="78"/>
      <c r="B314" s="78"/>
      <c r="C314" s="78"/>
      <c r="D314" s="80"/>
      <c r="E314" s="79"/>
      <c r="F314" s="81"/>
      <c r="G314" s="80"/>
    </row>
    <row r="315" spans="1:7" ht="14.25" customHeight="1">
      <c r="A315" s="78"/>
      <c r="B315" s="78"/>
      <c r="C315" s="78"/>
      <c r="D315" s="80"/>
      <c r="E315" s="79"/>
      <c r="F315" s="81"/>
      <c r="G315" s="80"/>
    </row>
    <row r="316" spans="1:7" ht="14.25" customHeight="1">
      <c r="A316" s="78"/>
      <c r="B316" s="78"/>
      <c r="C316" s="78"/>
      <c r="D316" s="80"/>
      <c r="E316" s="79"/>
      <c r="F316" s="81"/>
      <c r="G316" s="80"/>
    </row>
    <row r="317" spans="1:7" ht="14.25" customHeight="1">
      <c r="A317" s="78"/>
      <c r="B317" s="78"/>
      <c r="C317" s="78"/>
      <c r="D317" s="80"/>
      <c r="E317" s="79"/>
      <c r="F317" s="81"/>
      <c r="G317" s="80"/>
    </row>
    <row r="318" spans="1:7" ht="14.25" customHeight="1">
      <c r="A318" s="78"/>
      <c r="B318" s="78"/>
      <c r="C318" s="78"/>
      <c r="D318" s="80"/>
      <c r="E318" s="79"/>
      <c r="F318" s="81"/>
      <c r="G318" s="80"/>
    </row>
    <row r="319" spans="1:7" ht="14.25" customHeight="1">
      <c r="A319" s="78"/>
      <c r="B319" s="78"/>
      <c r="C319" s="78"/>
      <c r="D319" s="80"/>
      <c r="E319" s="79"/>
      <c r="F319" s="81"/>
      <c r="G319" s="80"/>
    </row>
    <row r="320" spans="1:7" ht="14.25" customHeight="1">
      <c r="A320" s="78"/>
      <c r="B320" s="78"/>
      <c r="C320" s="78"/>
      <c r="D320" s="80"/>
      <c r="E320" s="79"/>
      <c r="F320" s="81"/>
      <c r="G320" s="80"/>
    </row>
    <row r="321" spans="1:7" ht="14.25" customHeight="1">
      <c r="A321" s="78"/>
      <c r="B321" s="78"/>
      <c r="C321" s="78"/>
      <c r="D321" s="80"/>
      <c r="E321" s="79"/>
      <c r="F321" s="81"/>
      <c r="G321" s="80"/>
    </row>
    <row r="322" spans="1:7" ht="14.25" customHeight="1">
      <c r="A322" s="78"/>
      <c r="B322" s="78"/>
      <c r="C322" s="78"/>
      <c r="D322" s="80"/>
      <c r="E322" s="79"/>
      <c r="F322" s="81"/>
      <c r="G322" s="80"/>
    </row>
    <row r="323" spans="1:7" ht="14.25" customHeight="1">
      <c r="A323" s="78"/>
      <c r="B323" s="78"/>
      <c r="C323" s="78"/>
      <c r="D323" s="80"/>
      <c r="E323" s="79"/>
      <c r="F323" s="81"/>
      <c r="G323" s="80"/>
    </row>
    <row r="324" spans="1:7" ht="14.25" customHeight="1">
      <c r="A324" s="78"/>
      <c r="B324" s="78"/>
      <c r="C324" s="78"/>
      <c r="D324" s="80"/>
      <c r="E324" s="79"/>
      <c r="F324" s="81"/>
      <c r="G324" s="80"/>
    </row>
    <row r="325" spans="1:7" ht="14.25" customHeight="1">
      <c r="A325" s="78"/>
      <c r="B325" s="78"/>
      <c r="C325" s="78"/>
      <c r="D325" s="80"/>
      <c r="E325" s="79"/>
      <c r="F325" s="81"/>
      <c r="G325" s="80"/>
    </row>
    <row r="326" spans="1:7" ht="14.25" customHeight="1">
      <c r="A326" s="78"/>
      <c r="B326" s="78"/>
      <c r="C326" s="78"/>
      <c r="D326" s="80"/>
      <c r="E326" s="79"/>
      <c r="F326" s="81"/>
      <c r="G326" s="80"/>
    </row>
    <row r="327" spans="1:7" ht="14.25" customHeight="1">
      <c r="A327" s="78"/>
      <c r="B327" s="78"/>
      <c r="C327" s="78"/>
      <c r="D327" s="80"/>
      <c r="E327" s="79"/>
      <c r="F327" s="81"/>
      <c r="G327" s="80"/>
    </row>
    <row r="328" spans="1:7" ht="14.25" customHeight="1">
      <c r="A328" s="78"/>
      <c r="B328" s="78"/>
      <c r="C328" s="78"/>
      <c r="D328" s="80"/>
      <c r="E328" s="79"/>
      <c r="F328" s="81"/>
      <c r="G328" s="80"/>
    </row>
    <row r="329" spans="1:7" ht="14.25" customHeight="1">
      <c r="A329" s="78"/>
      <c r="B329" s="78"/>
      <c r="C329" s="78"/>
      <c r="D329" s="80"/>
      <c r="E329" s="79"/>
      <c r="F329" s="81"/>
      <c r="G329" s="80"/>
    </row>
    <row r="330" spans="1:7" ht="14.25" customHeight="1">
      <c r="A330" s="78"/>
      <c r="B330" s="78"/>
      <c r="C330" s="78"/>
      <c r="D330" s="80"/>
      <c r="E330" s="79"/>
      <c r="F330" s="81"/>
      <c r="G330" s="80"/>
    </row>
    <row r="331" spans="1:7" ht="14.25" customHeight="1">
      <c r="A331" s="78"/>
      <c r="B331" s="78"/>
      <c r="C331" s="78"/>
      <c r="D331" s="80"/>
      <c r="E331" s="79"/>
      <c r="F331" s="81"/>
      <c r="G331" s="80"/>
    </row>
    <row r="332" spans="1:7" ht="14.25" customHeight="1">
      <c r="A332" s="78"/>
      <c r="B332" s="78"/>
      <c r="C332" s="78"/>
      <c r="D332" s="80"/>
      <c r="E332" s="79"/>
      <c r="F332" s="81"/>
      <c r="G332" s="80"/>
    </row>
    <row r="333" spans="1:7" ht="14.25" customHeight="1">
      <c r="A333" s="78"/>
      <c r="B333" s="78"/>
      <c r="C333" s="78"/>
      <c r="D333" s="80"/>
      <c r="E333" s="79"/>
      <c r="F333" s="81"/>
      <c r="G333" s="80"/>
    </row>
    <row r="334" spans="1:7" ht="14.25" customHeight="1">
      <c r="A334" s="78"/>
      <c r="B334" s="78"/>
      <c r="C334" s="78"/>
      <c r="D334" s="80"/>
      <c r="E334" s="79"/>
      <c r="F334" s="81"/>
      <c r="G334" s="80"/>
    </row>
    <row r="335" spans="1:7" ht="14.25" customHeight="1">
      <c r="A335" s="78"/>
      <c r="B335" s="78"/>
      <c r="C335" s="78"/>
      <c r="D335" s="80"/>
      <c r="E335" s="79"/>
      <c r="F335" s="81"/>
      <c r="G335" s="80"/>
    </row>
    <row r="336" spans="1:7" ht="14.25" customHeight="1">
      <c r="A336" s="78"/>
      <c r="B336" s="78"/>
      <c r="C336" s="78"/>
      <c r="D336" s="80"/>
      <c r="E336" s="79"/>
      <c r="F336" s="81"/>
      <c r="G336" s="80"/>
    </row>
    <row r="337" spans="1:7" ht="14.25" customHeight="1">
      <c r="A337" s="78"/>
      <c r="B337" s="78"/>
      <c r="C337" s="78"/>
      <c r="D337" s="80"/>
      <c r="E337" s="79"/>
      <c r="F337" s="81"/>
      <c r="G337" s="80"/>
    </row>
    <row r="338" spans="1:7" ht="14.25" customHeight="1">
      <c r="A338" s="78"/>
      <c r="B338" s="78"/>
      <c r="C338" s="78"/>
      <c r="D338" s="80"/>
      <c r="E338" s="79"/>
      <c r="F338" s="81"/>
      <c r="G338" s="80"/>
    </row>
    <row r="339" spans="1:7" ht="14.25" customHeight="1">
      <c r="A339" s="78"/>
      <c r="B339" s="78"/>
      <c r="C339" s="78"/>
      <c r="D339" s="80"/>
      <c r="E339" s="79"/>
      <c r="F339" s="81"/>
      <c r="G339" s="80"/>
    </row>
    <row r="340" spans="1:7" ht="14.25" customHeight="1">
      <c r="A340" s="78"/>
      <c r="B340" s="78"/>
      <c r="C340" s="78"/>
      <c r="D340" s="80"/>
      <c r="E340" s="79"/>
      <c r="F340" s="81"/>
      <c r="G340" s="80"/>
    </row>
    <row r="341" spans="1:7" ht="14.25" customHeight="1">
      <c r="A341" s="78"/>
      <c r="B341" s="78"/>
      <c r="C341" s="78"/>
      <c r="D341" s="80"/>
      <c r="E341" s="79"/>
      <c r="F341" s="81"/>
      <c r="G341" s="80"/>
    </row>
    <row r="342" spans="1:7" ht="14.25" customHeight="1">
      <c r="A342" s="78"/>
      <c r="B342" s="78"/>
      <c r="C342" s="78"/>
      <c r="D342" s="80"/>
      <c r="E342" s="79"/>
      <c r="F342" s="81"/>
      <c r="G342" s="80"/>
    </row>
    <row r="343" spans="1:7" ht="14.25" customHeight="1">
      <c r="A343" s="78"/>
      <c r="B343" s="78"/>
      <c r="C343" s="78"/>
      <c r="D343" s="80"/>
      <c r="E343" s="79"/>
      <c r="F343" s="81"/>
      <c r="G343" s="80"/>
    </row>
    <row r="344" spans="1:7" ht="14.25" customHeight="1">
      <c r="A344" s="78"/>
      <c r="B344" s="78"/>
      <c r="C344" s="78"/>
      <c r="D344" s="80"/>
      <c r="E344" s="79"/>
      <c r="F344" s="81"/>
      <c r="G344" s="80"/>
    </row>
    <row r="345" spans="1:7" ht="14.25" customHeight="1">
      <c r="A345" s="78"/>
      <c r="B345" s="78"/>
      <c r="C345" s="78"/>
      <c r="D345" s="80"/>
      <c r="E345" s="79"/>
      <c r="F345" s="81"/>
      <c r="G345" s="80"/>
    </row>
    <row r="346" spans="1:7" ht="14.25" customHeight="1">
      <c r="A346" s="78"/>
      <c r="B346" s="78"/>
      <c r="C346" s="78"/>
      <c r="D346" s="80"/>
      <c r="E346" s="79"/>
      <c r="F346" s="81"/>
      <c r="G346" s="80"/>
    </row>
    <row r="347" spans="1:7" ht="14.25" customHeight="1">
      <c r="A347" s="78"/>
      <c r="B347" s="78"/>
      <c r="C347" s="78"/>
      <c r="D347" s="80"/>
      <c r="E347" s="79"/>
      <c r="F347" s="81"/>
      <c r="G347" s="80"/>
    </row>
    <row r="348" spans="1:7" ht="14.25" customHeight="1">
      <c r="A348" s="78"/>
      <c r="B348" s="78"/>
      <c r="C348" s="78"/>
      <c r="D348" s="80"/>
      <c r="E348" s="79"/>
      <c r="F348" s="81"/>
      <c r="G348" s="80"/>
    </row>
    <row r="349" spans="1:7" ht="14.25" customHeight="1">
      <c r="A349" s="78"/>
      <c r="B349" s="78"/>
      <c r="C349" s="78"/>
      <c r="D349" s="80"/>
      <c r="E349" s="79"/>
      <c r="F349" s="81"/>
      <c r="G349" s="80"/>
    </row>
    <row r="350" spans="1:7" ht="14.25" customHeight="1">
      <c r="A350" s="78"/>
      <c r="B350" s="78"/>
      <c r="C350" s="78"/>
      <c r="D350" s="80"/>
      <c r="E350" s="79"/>
      <c r="F350" s="81"/>
      <c r="G350" s="80"/>
    </row>
    <row r="351" spans="1:7" ht="14.25" customHeight="1">
      <c r="A351" s="78"/>
      <c r="B351" s="78"/>
      <c r="C351" s="78"/>
      <c r="D351" s="80"/>
      <c r="E351" s="79"/>
      <c r="F351" s="81"/>
      <c r="G351" s="80"/>
    </row>
    <row r="352" spans="1:7" ht="14.25" customHeight="1">
      <c r="A352" s="78"/>
      <c r="B352" s="78"/>
      <c r="C352" s="78"/>
      <c r="D352" s="80"/>
      <c r="E352" s="79"/>
      <c r="F352" s="81"/>
      <c r="G352" s="80"/>
    </row>
    <row r="353" spans="1:7" ht="14.25" customHeight="1">
      <c r="A353" s="78"/>
      <c r="B353" s="78"/>
      <c r="C353" s="78"/>
      <c r="D353" s="80"/>
      <c r="E353" s="79"/>
      <c r="F353" s="81"/>
      <c r="G353" s="80"/>
    </row>
    <row r="354" spans="1:7" ht="14.25" customHeight="1">
      <c r="A354" s="78"/>
      <c r="B354" s="78"/>
      <c r="C354" s="78"/>
      <c r="D354" s="80"/>
      <c r="E354" s="79"/>
      <c r="F354" s="81"/>
      <c r="G354" s="80"/>
    </row>
    <row r="355" spans="1:7" ht="14.25" customHeight="1">
      <c r="A355" s="78"/>
      <c r="B355" s="78"/>
      <c r="C355" s="78"/>
      <c r="D355" s="80"/>
      <c r="E355" s="79"/>
      <c r="F355" s="81"/>
      <c r="G355" s="80"/>
    </row>
    <row r="356" spans="1:7" ht="14.25" customHeight="1">
      <c r="A356" s="78"/>
      <c r="B356" s="78"/>
      <c r="C356" s="78"/>
      <c r="D356" s="80"/>
      <c r="E356" s="79"/>
      <c r="F356" s="81"/>
      <c r="G356" s="80"/>
    </row>
    <row r="357" spans="1:7" ht="14.25" customHeight="1">
      <c r="A357" s="78"/>
      <c r="B357" s="78"/>
      <c r="C357" s="78"/>
      <c r="D357" s="80"/>
      <c r="E357" s="79"/>
      <c r="F357" s="81"/>
      <c r="G357" s="80"/>
    </row>
    <row r="358" spans="1:7" ht="14.25" customHeight="1">
      <c r="A358" s="78"/>
      <c r="B358" s="78"/>
      <c r="C358" s="78"/>
      <c r="D358" s="80"/>
      <c r="E358" s="79"/>
      <c r="F358" s="81"/>
      <c r="G358" s="80"/>
    </row>
    <row r="359" spans="1:7" ht="14.25" customHeight="1">
      <c r="A359" s="78"/>
      <c r="B359" s="78"/>
      <c r="C359" s="78"/>
      <c r="D359" s="80"/>
      <c r="E359" s="79"/>
      <c r="F359" s="81"/>
      <c r="G359" s="80"/>
    </row>
    <row r="360" spans="1:7" ht="14.25" customHeight="1">
      <c r="A360" s="78"/>
      <c r="B360" s="78"/>
      <c r="C360" s="78"/>
      <c r="D360" s="80"/>
      <c r="E360" s="79"/>
      <c r="F360" s="81"/>
      <c r="G360" s="80"/>
    </row>
    <row r="361" spans="1:7" ht="14.25" customHeight="1">
      <c r="A361" s="78"/>
      <c r="B361" s="78"/>
      <c r="C361" s="78"/>
      <c r="D361" s="80"/>
      <c r="E361" s="79"/>
      <c r="F361" s="81"/>
      <c r="G361" s="80"/>
    </row>
    <row r="362" spans="1:7" ht="14.25" customHeight="1">
      <c r="A362" s="78"/>
      <c r="B362" s="78"/>
      <c r="C362" s="78"/>
      <c r="D362" s="80"/>
      <c r="E362" s="79"/>
      <c r="F362" s="81"/>
      <c r="G362" s="80"/>
    </row>
    <row r="363" spans="1:7" ht="14.25" customHeight="1">
      <c r="A363" s="78"/>
      <c r="B363" s="78"/>
      <c r="C363" s="78"/>
      <c r="D363" s="80"/>
      <c r="E363" s="79"/>
      <c r="F363" s="81"/>
      <c r="G363" s="80"/>
    </row>
    <row r="364" spans="1:7" ht="14.25" customHeight="1">
      <c r="A364" s="78"/>
      <c r="B364" s="78"/>
      <c r="C364" s="78"/>
      <c r="D364" s="80"/>
      <c r="E364" s="79"/>
      <c r="F364" s="81"/>
      <c r="G364" s="80"/>
    </row>
    <row r="365" spans="1:7" ht="14.25" customHeight="1">
      <c r="A365" s="78"/>
      <c r="B365" s="78"/>
      <c r="C365" s="78"/>
      <c r="D365" s="80"/>
      <c r="E365" s="79"/>
      <c r="F365" s="81"/>
      <c r="G365" s="80"/>
    </row>
    <row r="366" spans="1:7" ht="14.25" customHeight="1">
      <c r="A366" s="78"/>
      <c r="B366" s="78"/>
      <c r="C366" s="78"/>
      <c r="D366" s="80"/>
      <c r="E366" s="79"/>
      <c r="F366" s="81"/>
      <c r="G366" s="80"/>
    </row>
    <row r="367" spans="1:7" ht="14.25" customHeight="1">
      <c r="A367" s="78"/>
      <c r="B367" s="78"/>
      <c r="C367" s="78"/>
      <c r="D367" s="80"/>
      <c r="E367" s="79"/>
      <c r="F367" s="81"/>
      <c r="G367" s="80"/>
    </row>
    <row r="368" spans="1:7" ht="14.25" customHeight="1">
      <c r="A368" s="78"/>
      <c r="B368" s="78"/>
      <c r="C368" s="78"/>
      <c r="D368" s="80"/>
      <c r="E368" s="79"/>
      <c r="F368" s="81"/>
      <c r="G368" s="80"/>
    </row>
    <row r="369" spans="1:7" ht="14.25" customHeight="1">
      <c r="A369" s="78"/>
      <c r="B369" s="78"/>
      <c r="C369" s="78"/>
      <c r="D369" s="80"/>
      <c r="E369" s="79"/>
      <c r="F369" s="81"/>
      <c r="G369" s="80"/>
    </row>
    <row r="370" spans="1:7" ht="14.25" customHeight="1">
      <c r="A370" s="78"/>
      <c r="B370" s="78"/>
      <c r="C370" s="78"/>
      <c r="D370" s="80"/>
      <c r="E370" s="79"/>
      <c r="F370" s="81"/>
      <c r="G370" s="80"/>
    </row>
    <row r="371" spans="1:7" ht="14.25" customHeight="1">
      <c r="A371" s="78"/>
      <c r="B371" s="78"/>
      <c r="C371" s="78"/>
      <c r="D371" s="80"/>
      <c r="E371" s="79"/>
      <c r="F371" s="81"/>
      <c r="G371" s="80"/>
    </row>
    <row r="372" spans="1:7" ht="14.25" customHeight="1">
      <c r="A372" s="78"/>
      <c r="B372" s="78"/>
      <c r="C372" s="78"/>
      <c r="D372" s="80"/>
      <c r="E372" s="79"/>
      <c r="F372" s="81"/>
      <c r="G372" s="80"/>
    </row>
    <row r="373" spans="1:7" ht="14.25" customHeight="1">
      <c r="A373" s="78"/>
      <c r="B373" s="78"/>
      <c r="C373" s="78"/>
      <c r="D373" s="80"/>
      <c r="E373" s="79"/>
      <c r="F373" s="81"/>
      <c r="G373" s="80"/>
    </row>
    <row r="374" spans="1:7" ht="14.25" customHeight="1">
      <c r="A374" s="78"/>
      <c r="B374" s="78"/>
      <c r="C374" s="78"/>
      <c r="D374" s="80"/>
      <c r="E374" s="79"/>
      <c r="F374" s="81"/>
      <c r="G374" s="80"/>
    </row>
    <row r="375" spans="1:7" ht="14.25" customHeight="1">
      <c r="A375" s="78"/>
      <c r="B375" s="78"/>
      <c r="C375" s="78"/>
      <c r="D375" s="80"/>
      <c r="E375" s="79"/>
      <c r="F375" s="81"/>
      <c r="G375" s="80"/>
    </row>
    <row r="376" spans="1:7" ht="14.25" customHeight="1">
      <c r="A376" s="78"/>
      <c r="B376" s="78"/>
      <c r="C376" s="78"/>
      <c r="D376" s="80"/>
      <c r="E376" s="79"/>
      <c r="F376" s="81"/>
      <c r="G376" s="80"/>
    </row>
    <row r="377" spans="1:7" ht="14.25" customHeight="1">
      <c r="A377" s="78"/>
      <c r="B377" s="78"/>
      <c r="C377" s="78"/>
      <c r="D377" s="80"/>
      <c r="E377" s="79"/>
      <c r="F377" s="81"/>
      <c r="G377" s="80"/>
    </row>
    <row r="378" spans="1:7" ht="14.25" customHeight="1">
      <c r="A378" s="78"/>
      <c r="B378" s="78"/>
      <c r="C378" s="78"/>
      <c r="D378" s="80"/>
      <c r="E378" s="79"/>
      <c r="F378" s="81"/>
      <c r="G378" s="80"/>
    </row>
    <row r="379" spans="1:7" ht="14.25" customHeight="1">
      <c r="A379" s="78"/>
      <c r="B379" s="78"/>
      <c r="C379" s="78"/>
      <c r="D379" s="80"/>
      <c r="E379" s="79"/>
      <c r="F379" s="81"/>
      <c r="G379" s="80"/>
    </row>
    <row r="380" spans="1:7" ht="14.25" customHeight="1">
      <c r="A380" s="78"/>
      <c r="B380" s="78"/>
      <c r="C380" s="78"/>
      <c r="D380" s="80"/>
      <c r="E380" s="79"/>
      <c r="F380" s="81"/>
      <c r="G380" s="80"/>
    </row>
    <row r="381" spans="1:7" ht="14.25" customHeight="1">
      <c r="A381" s="78"/>
      <c r="B381" s="78"/>
      <c r="C381" s="78"/>
      <c r="D381" s="80"/>
      <c r="E381" s="79"/>
      <c r="F381" s="81"/>
      <c r="G381" s="80"/>
    </row>
    <row r="382" spans="1:7" ht="14.25" customHeight="1">
      <c r="A382" s="78"/>
      <c r="B382" s="78"/>
      <c r="C382" s="78"/>
      <c r="D382" s="80"/>
      <c r="E382" s="79"/>
      <c r="F382" s="81"/>
      <c r="G382" s="80"/>
    </row>
    <row r="383" spans="1:7" ht="14.25" customHeight="1">
      <c r="A383" s="78"/>
      <c r="B383" s="78"/>
      <c r="C383" s="78"/>
      <c r="D383" s="80"/>
      <c r="E383" s="79"/>
      <c r="F383" s="81"/>
      <c r="G383" s="80"/>
    </row>
    <row r="384" spans="1:7" ht="14.25" customHeight="1">
      <c r="A384" s="78"/>
      <c r="B384" s="78"/>
      <c r="C384" s="78"/>
      <c r="D384" s="80"/>
      <c r="E384" s="79"/>
      <c r="F384" s="81"/>
      <c r="G384" s="80"/>
    </row>
    <row r="385" spans="1:7" ht="14.25" customHeight="1">
      <c r="A385" s="78"/>
      <c r="B385" s="78"/>
      <c r="C385" s="78"/>
      <c r="D385" s="80"/>
      <c r="E385" s="79"/>
      <c r="F385" s="81"/>
      <c r="G385" s="80"/>
    </row>
    <row r="386" spans="1:7" ht="14.25" customHeight="1">
      <c r="A386" s="78"/>
      <c r="B386" s="78"/>
      <c r="C386" s="78"/>
      <c r="D386" s="80"/>
      <c r="E386" s="79"/>
      <c r="F386" s="81"/>
      <c r="G386" s="80"/>
    </row>
    <row r="387" spans="1:7" ht="14.25" customHeight="1">
      <c r="A387" s="78"/>
      <c r="B387" s="78"/>
      <c r="C387" s="78"/>
      <c r="D387" s="80"/>
      <c r="E387" s="79"/>
      <c r="F387" s="81"/>
      <c r="G387" s="80"/>
    </row>
    <row r="388" spans="1:7" ht="14.25" customHeight="1">
      <c r="A388" s="78"/>
      <c r="B388" s="78"/>
      <c r="C388" s="78"/>
      <c r="D388" s="80"/>
      <c r="E388" s="79"/>
      <c r="F388" s="81"/>
      <c r="G388" s="80"/>
    </row>
    <row r="389" spans="1:7" ht="14.25" customHeight="1">
      <c r="A389" s="78"/>
      <c r="B389" s="78"/>
      <c r="C389" s="78"/>
      <c r="D389" s="80"/>
      <c r="E389" s="79"/>
      <c r="F389" s="81"/>
      <c r="G389" s="80"/>
    </row>
    <row r="390" spans="1:7" ht="14.25" customHeight="1">
      <c r="A390" s="78"/>
      <c r="B390" s="78"/>
      <c r="C390" s="78"/>
      <c r="D390" s="80"/>
      <c r="E390" s="79"/>
      <c r="F390" s="81"/>
      <c r="G390" s="80"/>
    </row>
    <row r="391" spans="1:7" ht="14.25" customHeight="1">
      <c r="A391" s="78"/>
      <c r="B391" s="78"/>
      <c r="C391" s="78"/>
      <c r="D391" s="80"/>
      <c r="E391" s="79"/>
      <c r="F391" s="81"/>
      <c r="G391" s="80"/>
    </row>
    <row r="392" spans="1:7" ht="14.25" customHeight="1">
      <c r="A392" s="78"/>
      <c r="B392" s="78"/>
      <c r="C392" s="78"/>
      <c r="D392" s="80"/>
      <c r="E392" s="79"/>
      <c r="F392" s="81"/>
      <c r="G392" s="80"/>
    </row>
    <row r="393" spans="1:7" ht="14.25" customHeight="1">
      <c r="A393" s="78"/>
      <c r="B393" s="78"/>
      <c r="C393" s="78"/>
      <c r="D393" s="80"/>
      <c r="E393" s="79"/>
      <c r="F393" s="81"/>
      <c r="G393" s="80"/>
    </row>
    <row r="394" spans="1:7" ht="14.25" customHeight="1">
      <c r="A394" s="78"/>
      <c r="B394" s="78"/>
      <c r="C394" s="78"/>
      <c r="D394" s="80"/>
      <c r="E394" s="79"/>
      <c r="F394" s="81"/>
      <c r="G394" s="80"/>
    </row>
    <row r="395" spans="1:7" ht="14.25" customHeight="1">
      <c r="A395" s="78"/>
      <c r="B395" s="78"/>
      <c r="C395" s="78"/>
      <c r="D395" s="80"/>
      <c r="E395" s="79"/>
      <c r="F395" s="81"/>
      <c r="G395" s="80"/>
    </row>
    <row r="396" spans="1:7" ht="14.25" customHeight="1">
      <c r="A396" s="78"/>
      <c r="B396" s="78"/>
      <c r="C396" s="78"/>
      <c r="D396" s="80"/>
      <c r="E396" s="79"/>
      <c r="F396" s="81"/>
      <c r="G396" s="80"/>
    </row>
    <row r="397" spans="1:7" ht="14.25" customHeight="1">
      <c r="A397" s="78"/>
      <c r="B397" s="78"/>
      <c r="C397" s="78"/>
      <c r="D397" s="80"/>
      <c r="E397" s="79"/>
      <c r="F397" s="81"/>
      <c r="G397" s="80"/>
    </row>
    <row r="398" spans="1:7" ht="14.25" customHeight="1">
      <c r="A398" s="78"/>
      <c r="B398" s="78"/>
      <c r="C398" s="78"/>
      <c r="D398" s="80"/>
      <c r="E398" s="79"/>
      <c r="F398" s="81"/>
      <c r="G398" s="80"/>
    </row>
    <row r="399" spans="1:7" ht="14.25" customHeight="1">
      <c r="A399" s="78"/>
      <c r="B399" s="78"/>
      <c r="C399" s="78"/>
      <c r="D399" s="80"/>
      <c r="E399" s="79"/>
      <c r="F399" s="81"/>
      <c r="G399" s="80"/>
    </row>
    <row r="400" spans="1:7" ht="14.25" customHeight="1">
      <c r="A400" s="78"/>
      <c r="B400" s="78"/>
      <c r="C400" s="78"/>
      <c r="D400" s="80"/>
      <c r="E400" s="79"/>
      <c r="F400" s="81"/>
      <c r="G400" s="80"/>
    </row>
    <row r="401" spans="1:7" ht="14.25" customHeight="1">
      <c r="A401" s="78"/>
      <c r="B401" s="78"/>
      <c r="C401" s="78"/>
      <c r="D401" s="80"/>
      <c r="E401" s="79"/>
      <c r="F401" s="81"/>
      <c r="G401" s="80"/>
    </row>
    <row r="402" spans="1:7" ht="14.25" customHeight="1">
      <c r="A402" s="78"/>
      <c r="B402" s="78"/>
      <c r="C402" s="78"/>
      <c r="D402" s="80"/>
      <c r="E402" s="79"/>
      <c r="F402" s="81"/>
      <c r="G402" s="80"/>
    </row>
    <row r="403" spans="1:7" ht="14.25" customHeight="1">
      <c r="A403" s="78"/>
      <c r="B403" s="78"/>
      <c r="C403" s="78"/>
      <c r="D403" s="80"/>
      <c r="E403" s="79"/>
      <c r="F403" s="81"/>
      <c r="G403" s="80"/>
    </row>
    <row r="404" spans="1:7" ht="14.25" customHeight="1">
      <c r="A404" s="78"/>
      <c r="B404" s="78"/>
      <c r="C404" s="78"/>
      <c r="D404" s="80"/>
      <c r="E404" s="79"/>
      <c r="F404" s="81"/>
      <c r="G404" s="80"/>
    </row>
    <row r="405" spans="1:7" ht="14.25" customHeight="1">
      <c r="A405" s="78"/>
      <c r="B405" s="78"/>
      <c r="C405" s="78"/>
      <c r="D405" s="80"/>
      <c r="E405" s="79"/>
      <c r="F405" s="81"/>
      <c r="G405" s="80"/>
    </row>
    <row r="406" spans="1:7" ht="14.25" customHeight="1">
      <c r="A406" s="78"/>
      <c r="B406" s="78"/>
      <c r="C406" s="78"/>
      <c r="D406" s="80"/>
      <c r="E406" s="79"/>
      <c r="F406" s="81"/>
      <c r="G406" s="80"/>
    </row>
    <row r="407" spans="1:7" ht="14.25" customHeight="1">
      <c r="A407" s="78"/>
      <c r="B407" s="78"/>
      <c r="C407" s="78"/>
      <c r="D407" s="80"/>
      <c r="E407" s="79"/>
      <c r="F407" s="81"/>
      <c r="G407" s="80"/>
    </row>
    <row r="408" spans="1:7" ht="14.25" customHeight="1">
      <c r="A408" s="78"/>
      <c r="B408" s="78"/>
      <c r="C408" s="78"/>
      <c r="D408" s="80"/>
      <c r="E408" s="79"/>
      <c r="F408" s="81"/>
      <c r="G408" s="80"/>
    </row>
    <row r="409" spans="1:7" ht="14.25" customHeight="1">
      <c r="A409" s="78"/>
      <c r="B409" s="78"/>
      <c r="C409" s="78"/>
      <c r="D409" s="80"/>
      <c r="E409" s="79"/>
      <c r="F409" s="81"/>
      <c r="G409" s="80"/>
    </row>
    <row r="410" spans="1:7" ht="14.25" customHeight="1">
      <c r="A410" s="78"/>
      <c r="B410" s="78"/>
      <c r="C410" s="78"/>
      <c r="D410" s="80"/>
      <c r="E410" s="79"/>
      <c r="F410" s="81"/>
      <c r="G410" s="80"/>
    </row>
    <row r="411" spans="1:7" ht="14.25" customHeight="1">
      <c r="A411" s="78"/>
      <c r="B411" s="78"/>
      <c r="C411" s="78"/>
      <c r="D411" s="80"/>
      <c r="E411" s="79"/>
      <c r="F411" s="81"/>
      <c r="G411" s="80"/>
    </row>
    <row r="412" spans="1:7" ht="14.25" customHeight="1">
      <c r="A412" s="78"/>
      <c r="B412" s="78"/>
      <c r="C412" s="78"/>
      <c r="D412" s="80"/>
      <c r="E412" s="79"/>
      <c r="F412" s="81"/>
      <c r="G412" s="80"/>
    </row>
    <row r="413" spans="1:7" ht="14.25" customHeight="1">
      <c r="A413" s="78"/>
      <c r="B413" s="78"/>
      <c r="C413" s="78"/>
      <c r="D413" s="80"/>
      <c r="E413" s="79"/>
      <c r="F413" s="81"/>
      <c r="G413" s="80"/>
    </row>
    <row r="414" spans="1:7" ht="14.25" customHeight="1">
      <c r="A414" s="78"/>
      <c r="B414" s="78"/>
      <c r="C414" s="78"/>
      <c r="D414" s="80"/>
      <c r="E414" s="79"/>
      <c r="F414" s="81"/>
      <c r="G414" s="80"/>
    </row>
    <row r="415" spans="1:7" ht="14.25" customHeight="1">
      <c r="A415" s="78"/>
      <c r="B415" s="78"/>
      <c r="C415" s="78"/>
      <c r="D415" s="80"/>
      <c r="E415" s="79"/>
      <c r="F415" s="81"/>
      <c r="G415" s="80"/>
    </row>
    <row r="416" spans="1:7" ht="14.25" customHeight="1">
      <c r="A416" s="78"/>
      <c r="B416" s="78"/>
      <c r="C416" s="78"/>
      <c r="D416" s="80"/>
      <c r="E416" s="79"/>
      <c r="F416" s="81"/>
      <c r="G416" s="80"/>
    </row>
    <row r="417" spans="1:7" ht="14.25" customHeight="1">
      <c r="A417" s="78"/>
      <c r="B417" s="78"/>
      <c r="C417" s="78"/>
      <c r="D417" s="80"/>
      <c r="E417" s="79"/>
      <c r="F417" s="81"/>
      <c r="G417" s="80"/>
    </row>
    <row r="418" spans="1:7" ht="14.25" customHeight="1">
      <c r="A418" s="78"/>
      <c r="B418" s="78"/>
      <c r="C418" s="78"/>
      <c r="D418" s="80"/>
      <c r="E418" s="79"/>
      <c r="F418" s="81"/>
      <c r="G418" s="80"/>
    </row>
    <row r="419" spans="1:7" ht="14.25" customHeight="1">
      <c r="A419" s="78"/>
      <c r="B419" s="78"/>
      <c r="C419" s="78"/>
      <c r="D419" s="80"/>
      <c r="E419" s="79"/>
      <c r="F419" s="81"/>
      <c r="G419" s="80"/>
    </row>
    <row r="420" spans="1:7" ht="14.25" customHeight="1">
      <c r="A420" s="78"/>
      <c r="B420" s="78"/>
      <c r="C420" s="78"/>
      <c r="D420" s="80"/>
      <c r="E420" s="79"/>
      <c r="F420" s="81"/>
      <c r="G420" s="80"/>
    </row>
    <row r="421" spans="1:7" ht="14.25" customHeight="1">
      <c r="A421" s="78"/>
      <c r="B421" s="78"/>
      <c r="C421" s="78"/>
      <c r="D421" s="80"/>
      <c r="E421" s="79"/>
      <c r="F421" s="81"/>
      <c r="G421" s="80"/>
    </row>
    <row r="422" spans="1:7" ht="14.25" customHeight="1">
      <c r="A422" s="78"/>
      <c r="B422" s="78"/>
      <c r="C422" s="78"/>
      <c r="D422" s="80"/>
      <c r="E422" s="79"/>
      <c r="F422" s="81"/>
      <c r="G422" s="80"/>
    </row>
    <row r="423" spans="1:7" ht="14.25" customHeight="1">
      <c r="A423" s="78"/>
      <c r="B423" s="78"/>
      <c r="C423" s="78"/>
      <c r="D423" s="80"/>
      <c r="E423" s="79"/>
      <c r="F423" s="81"/>
      <c r="G423" s="80"/>
    </row>
    <row r="424" spans="1:7" ht="14.25" customHeight="1">
      <c r="A424" s="78"/>
      <c r="B424" s="78"/>
      <c r="C424" s="78"/>
      <c r="D424" s="80"/>
      <c r="E424" s="79"/>
      <c r="F424" s="81"/>
      <c r="G424" s="80"/>
    </row>
    <row r="425" spans="1:7" ht="14.25" customHeight="1">
      <c r="A425" s="78"/>
      <c r="B425" s="78"/>
      <c r="C425" s="78"/>
      <c r="D425" s="80"/>
      <c r="E425" s="79"/>
      <c r="F425" s="81"/>
      <c r="G425" s="80"/>
    </row>
    <row r="426" spans="1:7" ht="14.25" customHeight="1">
      <c r="A426" s="78"/>
      <c r="B426" s="78"/>
      <c r="C426" s="78"/>
      <c r="D426" s="80"/>
      <c r="E426" s="79"/>
      <c r="F426" s="81"/>
      <c r="G426" s="80"/>
    </row>
    <row r="427" spans="1:7" ht="14.25" customHeight="1">
      <c r="A427" s="78"/>
      <c r="B427" s="78"/>
      <c r="C427" s="78"/>
      <c r="D427" s="80"/>
      <c r="E427" s="79"/>
      <c r="F427" s="81"/>
      <c r="G427" s="80"/>
    </row>
    <row r="428" spans="1:7" ht="14.25" customHeight="1">
      <c r="A428" s="78"/>
      <c r="B428" s="78"/>
      <c r="C428" s="78"/>
      <c r="D428" s="80"/>
      <c r="E428" s="79"/>
      <c r="F428" s="81"/>
      <c r="G428" s="80"/>
    </row>
    <row r="429" spans="1:7" ht="14.25" customHeight="1">
      <c r="A429" s="78"/>
      <c r="B429" s="78"/>
      <c r="C429" s="78"/>
      <c r="D429" s="80"/>
      <c r="E429" s="79"/>
      <c r="F429" s="81"/>
      <c r="G429" s="80"/>
    </row>
    <row r="430" spans="1:7" ht="14.25" customHeight="1">
      <c r="A430" s="78"/>
      <c r="B430" s="78"/>
      <c r="C430" s="78"/>
      <c r="D430" s="80"/>
      <c r="E430" s="79"/>
      <c r="F430" s="81"/>
      <c r="G430" s="80"/>
    </row>
    <row r="431" spans="1:7" ht="14.25" customHeight="1">
      <c r="A431" s="78"/>
      <c r="B431" s="78"/>
      <c r="C431" s="78"/>
      <c r="D431" s="80"/>
      <c r="E431" s="79"/>
      <c r="F431" s="81"/>
      <c r="G431" s="80"/>
    </row>
    <row r="432" spans="1:7" ht="14.25" customHeight="1">
      <c r="A432" s="78"/>
      <c r="B432" s="78"/>
      <c r="C432" s="78"/>
      <c r="D432" s="80"/>
      <c r="E432" s="79"/>
      <c r="F432" s="81"/>
      <c r="G432" s="80"/>
    </row>
    <row r="433" spans="1:7" ht="14.25" customHeight="1">
      <c r="A433" s="78"/>
      <c r="B433" s="78"/>
      <c r="C433" s="78"/>
      <c r="D433" s="80"/>
      <c r="E433" s="79"/>
      <c r="F433" s="81"/>
      <c r="G433" s="80"/>
    </row>
    <row r="434" spans="1:7" ht="14.25" customHeight="1">
      <c r="A434" s="78"/>
      <c r="B434" s="78"/>
      <c r="C434" s="78"/>
      <c r="D434" s="80"/>
      <c r="E434" s="79"/>
      <c r="F434" s="81"/>
      <c r="G434" s="80"/>
    </row>
    <row r="435" spans="1:7" ht="14.25" customHeight="1">
      <c r="A435" s="78"/>
      <c r="B435" s="78"/>
      <c r="C435" s="78"/>
      <c r="D435" s="80"/>
      <c r="E435" s="79"/>
      <c r="F435" s="81"/>
      <c r="G435" s="80"/>
    </row>
    <row r="436" spans="1:7" ht="14.25" customHeight="1">
      <c r="A436" s="78"/>
      <c r="B436" s="78"/>
      <c r="C436" s="78"/>
      <c r="D436" s="80"/>
      <c r="E436" s="79"/>
      <c r="F436" s="81"/>
      <c r="G436" s="80"/>
    </row>
    <row r="437" spans="1:7" ht="14.25" customHeight="1">
      <c r="A437" s="78"/>
      <c r="B437" s="78"/>
      <c r="C437" s="78"/>
      <c r="D437" s="80"/>
      <c r="E437" s="79"/>
      <c r="F437" s="81"/>
      <c r="G437" s="80"/>
    </row>
    <row r="438" spans="1:7" ht="14.25" customHeight="1">
      <c r="A438" s="78"/>
      <c r="B438" s="78"/>
      <c r="C438" s="78"/>
      <c r="D438" s="80"/>
      <c r="E438" s="79"/>
      <c r="F438" s="81"/>
      <c r="G438" s="80"/>
    </row>
    <row r="439" spans="1:7" ht="14.25" customHeight="1">
      <c r="A439" s="78"/>
      <c r="B439" s="78"/>
      <c r="C439" s="78"/>
      <c r="D439" s="80"/>
      <c r="E439" s="79"/>
      <c r="F439" s="81"/>
      <c r="G439" s="80"/>
    </row>
    <row r="440" spans="1:7" ht="14.25" customHeight="1">
      <c r="A440" s="78"/>
      <c r="B440" s="78"/>
      <c r="C440" s="78"/>
      <c r="D440" s="80"/>
      <c r="E440" s="79"/>
      <c r="F440" s="81"/>
      <c r="G440" s="80"/>
    </row>
    <row r="441" spans="1:7" ht="14.25" customHeight="1">
      <c r="A441" s="78"/>
      <c r="B441" s="78"/>
      <c r="C441" s="78"/>
      <c r="D441" s="80"/>
      <c r="E441" s="79"/>
      <c r="F441" s="81"/>
      <c r="G441" s="80"/>
    </row>
    <row r="442" spans="1:7" ht="14.25" customHeight="1">
      <c r="A442" s="78"/>
      <c r="B442" s="78"/>
      <c r="C442" s="78"/>
      <c r="D442" s="80"/>
      <c r="E442" s="79"/>
      <c r="F442" s="81"/>
      <c r="G442" s="80"/>
    </row>
    <row r="443" spans="1:7" ht="14.25" customHeight="1">
      <c r="A443" s="78"/>
      <c r="B443" s="78"/>
      <c r="C443" s="78"/>
      <c r="D443" s="80"/>
      <c r="E443" s="79"/>
      <c r="F443" s="81"/>
      <c r="G443" s="80"/>
    </row>
    <row r="444" spans="1:7" ht="14.25" customHeight="1">
      <c r="A444" s="78"/>
      <c r="B444" s="78"/>
      <c r="C444" s="78"/>
      <c r="D444" s="80"/>
      <c r="E444" s="79"/>
      <c r="F444" s="81"/>
      <c r="G444" s="80"/>
    </row>
    <row r="445" spans="1:7" ht="14.25" customHeight="1">
      <c r="A445" s="78"/>
      <c r="B445" s="78"/>
      <c r="C445" s="78"/>
      <c r="D445" s="80"/>
      <c r="E445" s="79"/>
      <c r="F445" s="81"/>
      <c r="G445" s="80"/>
    </row>
    <row r="446" spans="1:7" ht="14.25" customHeight="1">
      <c r="A446" s="78"/>
      <c r="B446" s="78"/>
      <c r="C446" s="78"/>
      <c r="D446" s="80"/>
      <c r="E446" s="79"/>
      <c r="F446" s="81"/>
      <c r="G446" s="80"/>
    </row>
    <row r="447" spans="1:7" ht="14.25" customHeight="1">
      <c r="A447" s="78"/>
      <c r="B447" s="78"/>
      <c r="C447" s="78"/>
      <c r="D447" s="80"/>
      <c r="E447" s="79"/>
      <c r="F447" s="81"/>
      <c r="G447" s="80"/>
    </row>
    <row r="448" spans="1:7" ht="14.25" customHeight="1">
      <c r="A448" s="78"/>
      <c r="B448" s="78"/>
      <c r="C448" s="78"/>
      <c r="D448" s="80"/>
      <c r="E448" s="79"/>
      <c r="F448" s="81"/>
      <c r="G448" s="80"/>
    </row>
    <row r="449" spans="1:7" ht="14.25" customHeight="1">
      <c r="A449" s="78"/>
      <c r="B449" s="78"/>
      <c r="C449" s="78"/>
      <c r="D449" s="80"/>
      <c r="E449" s="79"/>
      <c r="F449" s="81"/>
      <c r="G449" s="80"/>
    </row>
    <row r="450" spans="1:7" ht="14.25" customHeight="1">
      <c r="A450" s="78"/>
      <c r="B450" s="78"/>
      <c r="C450" s="78"/>
      <c r="D450" s="80"/>
      <c r="E450" s="79"/>
      <c r="F450" s="81"/>
      <c r="G450" s="80"/>
    </row>
    <row r="451" spans="1:7" ht="14.25" customHeight="1">
      <c r="A451" s="78"/>
      <c r="B451" s="78"/>
      <c r="C451" s="78"/>
      <c r="D451" s="80"/>
      <c r="E451" s="79"/>
      <c r="F451" s="81"/>
      <c r="G451" s="80"/>
    </row>
    <row r="452" spans="1:7" ht="14.25" customHeight="1">
      <c r="A452" s="78"/>
      <c r="B452" s="78"/>
      <c r="C452" s="78"/>
      <c r="D452" s="80"/>
      <c r="E452" s="79"/>
      <c r="F452" s="81"/>
      <c r="G452" s="80"/>
    </row>
    <row r="453" spans="1:7" ht="14.25" customHeight="1">
      <c r="A453" s="78"/>
      <c r="B453" s="78"/>
      <c r="C453" s="78"/>
      <c r="D453" s="80"/>
      <c r="E453" s="79"/>
      <c r="F453" s="81"/>
      <c r="G453" s="80"/>
    </row>
    <row r="454" spans="1:7" ht="14.25" customHeight="1">
      <c r="A454" s="78"/>
      <c r="B454" s="78"/>
      <c r="C454" s="78"/>
      <c r="D454" s="80"/>
      <c r="E454" s="79"/>
      <c r="F454" s="81"/>
      <c r="G454" s="80"/>
    </row>
    <row r="455" spans="1:7" ht="14.25" customHeight="1">
      <c r="A455" s="78"/>
      <c r="B455" s="78"/>
      <c r="C455" s="78"/>
      <c r="D455" s="80"/>
      <c r="E455" s="79"/>
      <c r="F455" s="81"/>
      <c r="G455" s="80"/>
    </row>
    <row r="456" spans="1:7" ht="14.25" customHeight="1">
      <c r="A456" s="78"/>
      <c r="B456" s="78"/>
      <c r="C456" s="78"/>
      <c r="D456" s="80"/>
      <c r="E456" s="79"/>
      <c r="F456" s="81"/>
      <c r="G456" s="80"/>
    </row>
    <row r="457" spans="1:7" ht="14.25" customHeight="1">
      <c r="A457" s="78"/>
      <c r="B457" s="78"/>
      <c r="C457" s="78"/>
      <c r="D457" s="80"/>
      <c r="E457" s="79"/>
      <c r="F457" s="81"/>
      <c r="G457" s="80"/>
    </row>
    <row r="458" spans="1:7" ht="14.25" customHeight="1">
      <c r="A458" s="78"/>
      <c r="B458" s="78"/>
      <c r="C458" s="78"/>
      <c r="D458" s="80"/>
      <c r="E458" s="79"/>
      <c r="F458" s="81"/>
      <c r="G458" s="80"/>
    </row>
    <row r="459" spans="1:7" ht="14.25" customHeight="1">
      <c r="A459" s="78"/>
      <c r="B459" s="78"/>
      <c r="C459" s="78"/>
      <c r="D459" s="80"/>
      <c r="E459" s="79"/>
      <c r="F459" s="81"/>
      <c r="G459" s="80"/>
    </row>
    <row r="460" spans="1:7" ht="14.25" customHeight="1">
      <c r="A460" s="78"/>
      <c r="B460" s="78"/>
      <c r="C460" s="78"/>
      <c r="D460" s="80"/>
      <c r="E460" s="79"/>
      <c r="F460" s="81"/>
      <c r="G460" s="80"/>
    </row>
    <row r="461" spans="1:7" ht="14.25" customHeight="1">
      <c r="A461" s="78"/>
      <c r="B461" s="78"/>
      <c r="C461" s="78"/>
      <c r="D461" s="80"/>
      <c r="E461" s="79"/>
      <c r="F461" s="81"/>
      <c r="G461" s="80"/>
    </row>
    <row r="462" spans="1:7" ht="14.25" customHeight="1">
      <c r="A462" s="78"/>
      <c r="B462" s="78"/>
      <c r="C462" s="78"/>
      <c r="D462" s="80"/>
      <c r="E462" s="79"/>
      <c r="F462" s="81"/>
      <c r="G462" s="80"/>
    </row>
    <row r="463" spans="1:7" ht="14.25" customHeight="1">
      <c r="A463" s="78"/>
      <c r="B463" s="78"/>
      <c r="C463" s="78"/>
      <c r="D463" s="80"/>
      <c r="E463" s="79"/>
      <c r="F463" s="81"/>
      <c r="G463" s="80"/>
    </row>
    <row r="464" spans="1:7" ht="14.25" customHeight="1">
      <c r="A464" s="78"/>
      <c r="B464" s="78"/>
      <c r="C464" s="78"/>
      <c r="D464" s="80"/>
      <c r="E464" s="79"/>
      <c r="F464" s="81"/>
      <c r="G464" s="80"/>
    </row>
    <row r="465" spans="1:7" ht="14.25" customHeight="1">
      <c r="A465" s="78"/>
      <c r="B465" s="78"/>
      <c r="C465" s="78"/>
      <c r="D465" s="80"/>
      <c r="E465" s="79"/>
      <c r="F465" s="81"/>
      <c r="G465" s="80"/>
    </row>
    <row r="466" spans="1:7" ht="14.25" customHeight="1">
      <c r="A466" s="78"/>
      <c r="B466" s="78"/>
      <c r="C466" s="78"/>
      <c r="D466" s="80"/>
      <c r="E466" s="79"/>
      <c r="F466" s="81"/>
      <c r="G466" s="80"/>
    </row>
    <row r="467" spans="1:7" ht="14.25" customHeight="1">
      <c r="A467" s="78"/>
      <c r="B467" s="78"/>
      <c r="C467" s="78"/>
      <c r="D467" s="80"/>
      <c r="E467" s="79"/>
      <c r="F467" s="81"/>
      <c r="G467" s="80"/>
    </row>
    <row r="468" spans="1:7" ht="14.25" customHeight="1">
      <c r="A468" s="78"/>
      <c r="B468" s="78"/>
      <c r="C468" s="78"/>
      <c r="D468" s="80"/>
      <c r="E468" s="79"/>
      <c r="F468" s="81"/>
      <c r="G468" s="80"/>
    </row>
    <row r="469" spans="1:7" ht="14.25" customHeight="1">
      <c r="A469" s="78"/>
      <c r="B469" s="78"/>
      <c r="C469" s="78"/>
      <c r="D469" s="80"/>
      <c r="E469" s="79"/>
      <c r="F469" s="81"/>
      <c r="G469" s="80"/>
    </row>
    <row r="470" spans="1:7" ht="14.25" customHeight="1">
      <c r="A470" s="78"/>
      <c r="B470" s="78"/>
      <c r="C470" s="78"/>
      <c r="D470" s="80"/>
      <c r="E470" s="79"/>
      <c r="F470" s="81"/>
      <c r="G470" s="80"/>
    </row>
    <row r="471" spans="1:7" ht="14.25" customHeight="1">
      <c r="A471" s="78"/>
      <c r="B471" s="78"/>
      <c r="C471" s="78"/>
      <c r="D471" s="80"/>
      <c r="E471" s="79"/>
      <c r="F471" s="81"/>
      <c r="G471" s="80"/>
    </row>
    <row r="472" spans="1:7" ht="14.25" customHeight="1">
      <c r="A472" s="78"/>
      <c r="B472" s="78"/>
      <c r="C472" s="78"/>
      <c r="D472" s="80"/>
      <c r="E472" s="79"/>
      <c r="F472" s="81"/>
      <c r="G472" s="80"/>
    </row>
    <row r="473" spans="1:7" ht="14.25" customHeight="1">
      <c r="A473" s="78"/>
      <c r="B473" s="78"/>
      <c r="C473" s="78"/>
      <c r="D473" s="80"/>
      <c r="E473" s="79"/>
      <c r="F473" s="81"/>
      <c r="G473" s="80"/>
    </row>
    <row r="474" spans="1:7" ht="14.25" customHeight="1">
      <c r="A474" s="78"/>
      <c r="B474" s="78"/>
      <c r="C474" s="78"/>
      <c r="D474" s="80"/>
      <c r="E474" s="79"/>
      <c r="F474" s="81"/>
      <c r="G474" s="80"/>
    </row>
    <row r="475" spans="1:7" ht="14.25" customHeight="1">
      <c r="A475" s="78"/>
      <c r="B475" s="78"/>
      <c r="C475" s="78"/>
      <c r="D475" s="80"/>
      <c r="E475" s="79"/>
      <c r="F475" s="81"/>
      <c r="G475" s="80"/>
    </row>
    <row r="476" spans="1:7" ht="14.25" customHeight="1">
      <c r="A476" s="78"/>
      <c r="B476" s="78"/>
      <c r="C476" s="78"/>
      <c r="D476" s="80"/>
      <c r="E476" s="79"/>
      <c r="F476" s="81"/>
      <c r="G476" s="80"/>
    </row>
    <row r="477" spans="1:7" ht="14.25" customHeight="1">
      <c r="A477" s="78"/>
      <c r="B477" s="78"/>
      <c r="C477" s="78"/>
      <c r="D477" s="80"/>
      <c r="E477" s="79"/>
      <c r="F477" s="81"/>
      <c r="G477" s="80"/>
    </row>
    <row r="478" spans="1:7" ht="14.25" customHeight="1">
      <c r="A478" s="78"/>
      <c r="B478" s="78"/>
      <c r="C478" s="78"/>
      <c r="D478" s="80"/>
      <c r="E478" s="79"/>
      <c r="F478" s="81"/>
      <c r="G478" s="80"/>
    </row>
    <row r="479" spans="1:7" ht="14.25" customHeight="1">
      <c r="A479" s="78"/>
      <c r="B479" s="78"/>
      <c r="C479" s="78"/>
      <c r="D479" s="80"/>
      <c r="E479" s="79"/>
      <c r="F479" s="81"/>
      <c r="G479" s="80"/>
    </row>
    <row r="480" spans="1:7" ht="14.25" customHeight="1">
      <c r="A480" s="78"/>
      <c r="B480" s="78"/>
      <c r="C480" s="78"/>
      <c r="D480" s="80"/>
      <c r="E480" s="79"/>
      <c r="F480" s="81"/>
      <c r="G480" s="80"/>
    </row>
    <row r="481" spans="1:7" ht="14.25" customHeight="1">
      <c r="A481" s="78"/>
      <c r="B481" s="78"/>
      <c r="C481" s="78"/>
      <c r="D481" s="80"/>
      <c r="E481" s="79"/>
      <c r="F481" s="81"/>
      <c r="G481" s="80"/>
    </row>
    <row r="482" spans="1:7" ht="14.25" customHeight="1">
      <c r="A482" s="78"/>
      <c r="B482" s="78"/>
      <c r="C482" s="78"/>
      <c r="D482" s="80"/>
      <c r="E482" s="79"/>
      <c r="F482" s="81"/>
      <c r="G482" s="80"/>
    </row>
    <row r="483" spans="1:7" ht="14.25" customHeight="1">
      <c r="A483" s="78"/>
      <c r="B483" s="78"/>
      <c r="C483" s="78"/>
      <c r="D483" s="80"/>
      <c r="E483" s="79"/>
      <c r="F483" s="81"/>
      <c r="G483" s="80"/>
    </row>
    <row r="484" spans="1:7" ht="14.25" customHeight="1">
      <c r="A484" s="78"/>
      <c r="B484" s="78"/>
      <c r="C484" s="78"/>
      <c r="D484" s="80"/>
      <c r="E484" s="79"/>
      <c r="F484" s="81"/>
      <c r="G484" s="80"/>
    </row>
    <row r="485" spans="1:7" ht="14.25" customHeight="1">
      <c r="A485" s="78"/>
      <c r="B485" s="78"/>
      <c r="C485" s="78"/>
      <c r="D485" s="80"/>
      <c r="E485" s="79"/>
      <c r="F485" s="81"/>
      <c r="G485" s="80"/>
    </row>
    <row r="486" spans="1:7" ht="14.25" customHeight="1">
      <c r="A486" s="78"/>
      <c r="B486" s="78"/>
      <c r="C486" s="78"/>
      <c r="D486" s="80"/>
      <c r="E486" s="79"/>
      <c r="F486" s="81"/>
      <c r="G486" s="80"/>
    </row>
    <row r="487" spans="1:7" ht="14.25" customHeight="1">
      <c r="A487" s="78"/>
      <c r="B487" s="78"/>
      <c r="C487" s="78"/>
      <c r="D487" s="80"/>
      <c r="E487" s="79"/>
      <c r="F487" s="81"/>
      <c r="G487" s="80"/>
    </row>
    <row r="488" spans="1:7" ht="14.25" customHeight="1">
      <c r="A488" s="78"/>
      <c r="B488" s="78"/>
      <c r="C488" s="78"/>
      <c r="D488" s="80"/>
      <c r="E488" s="79"/>
      <c r="F488" s="81"/>
      <c r="G488" s="80"/>
    </row>
    <row r="489" spans="1:7" ht="14.25" customHeight="1">
      <c r="A489" s="78"/>
      <c r="B489" s="78"/>
      <c r="C489" s="78"/>
      <c r="D489" s="80"/>
      <c r="E489" s="79"/>
      <c r="F489" s="81"/>
      <c r="G489" s="80"/>
    </row>
    <row r="490" spans="1:7" ht="14.25" customHeight="1">
      <c r="A490" s="78"/>
      <c r="B490" s="78"/>
      <c r="C490" s="78"/>
      <c r="D490" s="80"/>
      <c r="E490" s="79"/>
      <c r="F490" s="81"/>
      <c r="G490" s="80"/>
    </row>
    <row r="491" spans="1:7" ht="14.25" customHeight="1">
      <c r="A491" s="78"/>
      <c r="B491" s="78"/>
      <c r="C491" s="78"/>
      <c r="D491" s="80"/>
      <c r="E491" s="79"/>
      <c r="F491" s="81"/>
      <c r="G491" s="80"/>
    </row>
    <row r="492" spans="1:7" ht="14.25" customHeight="1">
      <c r="A492" s="78"/>
      <c r="B492" s="78"/>
      <c r="C492" s="78"/>
      <c r="D492" s="80"/>
      <c r="E492" s="79"/>
      <c r="F492" s="81"/>
      <c r="G492" s="80"/>
    </row>
    <row r="493" spans="1:7" ht="14.25" customHeight="1">
      <c r="A493" s="78"/>
      <c r="B493" s="78"/>
      <c r="C493" s="78"/>
      <c r="D493" s="80"/>
      <c r="E493" s="79"/>
      <c r="F493" s="81"/>
      <c r="G493" s="80"/>
    </row>
    <row r="494" spans="1:7" ht="14.25" customHeight="1">
      <c r="A494" s="78"/>
      <c r="B494" s="78"/>
      <c r="C494" s="78"/>
      <c r="D494" s="80"/>
      <c r="E494" s="79"/>
      <c r="F494" s="81"/>
      <c r="G494" s="80"/>
    </row>
    <row r="495" spans="1:7" ht="14.25" customHeight="1">
      <c r="A495" s="78"/>
      <c r="B495" s="78"/>
      <c r="C495" s="78"/>
      <c r="D495" s="80"/>
      <c r="E495" s="79"/>
      <c r="F495" s="81"/>
      <c r="G495" s="80"/>
    </row>
    <row r="496" spans="1:7" ht="14.25" customHeight="1">
      <c r="A496" s="78"/>
      <c r="B496" s="78"/>
      <c r="C496" s="78"/>
      <c r="D496" s="80"/>
      <c r="E496" s="79"/>
      <c r="F496" s="81"/>
      <c r="G496" s="80"/>
    </row>
    <row r="497" spans="1:7" ht="14.25" customHeight="1">
      <c r="A497" s="78"/>
      <c r="B497" s="78"/>
      <c r="C497" s="78"/>
      <c r="D497" s="80"/>
      <c r="E497" s="79"/>
      <c r="F497" s="81"/>
      <c r="G497" s="80"/>
    </row>
    <row r="498" spans="1:7" ht="14.25" customHeight="1">
      <c r="A498" s="78"/>
      <c r="B498" s="78"/>
      <c r="C498" s="78"/>
      <c r="D498" s="80"/>
      <c r="E498" s="79"/>
      <c r="F498" s="81"/>
      <c r="G498" s="80"/>
    </row>
    <row r="499" spans="1:7" ht="14.25" customHeight="1">
      <c r="A499" s="78"/>
      <c r="B499" s="78"/>
      <c r="C499" s="78"/>
      <c r="D499" s="80"/>
      <c r="E499" s="79"/>
      <c r="F499" s="81"/>
      <c r="G499" s="80"/>
    </row>
    <row r="500" spans="1:7" ht="14.25" customHeight="1">
      <c r="A500" s="78"/>
      <c r="B500" s="78"/>
      <c r="C500" s="78"/>
      <c r="D500" s="80"/>
      <c r="E500" s="79"/>
      <c r="F500" s="81"/>
      <c r="G500" s="80"/>
    </row>
    <row r="501" spans="1:7" ht="14.25" customHeight="1">
      <c r="A501" s="78"/>
      <c r="B501" s="78"/>
      <c r="C501" s="78"/>
      <c r="D501" s="80"/>
      <c r="E501" s="79"/>
      <c r="F501" s="81"/>
      <c r="G501" s="80"/>
    </row>
    <row r="502" spans="1:7" ht="14.25" customHeight="1">
      <c r="A502" s="78"/>
      <c r="B502" s="78"/>
      <c r="C502" s="78"/>
      <c r="D502" s="80"/>
      <c r="E502" s="79"/>
      <c r="F502" s="81"/>
      <c r="G502" s="80"/>
    </row>
    <row r="503" spans="1:7" ht="14.25" customHeight="1">
      <c r="A503" s="78"/>
      <c r="B503" s="78"/>
      <c r="C503" s="78"/>
      <c r="D503" s="80"/>
      <c r="E503" s="79"/>
      <c r="F503" s="81"/>
      <c r="G503" s="80"/>
    </row>
    <row r="504" spans="1:7" ht="14.25" customHeight="1">
      <c r="A504" s="78"/>
      <c r="B504" s="78"/>
      <c r="C504" s="78"/>
      <c r="D504" s="80"/>
      <c r="E504" s="79"/>
      <c r="F504" s="81"/>
      <c r="G504" s="80"/>
    </row>
    <row r="505" spans="1:7" ht="14.25" customHeight="1">
      <c r="A505" s="78"/>
      <c r="B505" s="78"/>
      <c r="C505" s="78"/>
      <c r="D505" s="80"/>
      <c r="E505" s="79"/>
      <c r="F505" s="81"/>
      <c r="G505" s="80"/>
    </row>
    <row r="506" spans="1:7" ht="14.25" customHeight="1">
      <c r="A506" s="78"/>
      <c r="B506" s="78"/>
      <c r="C506" s="78"/>
      <c r="D506" s="80"/>
      <c r="E506" s="79"/>
      <c r="F506" s="81"/>
      <c r="G506" s="80"/>
    </row>
    <row r="507" spans="1:7" ht="14.25" customHeight="1">
      <c r="A507" s="78"/>
      <c r="B507" s="78"/>
      <c r="C507" s="78"/>
      <c r="D507" s="80"/>
      <c r="E507" s="79"/>
      <c r="F507" s="81"/>
      <c r="G507" s="80"/>
    </row>
    <row r="508" spans="1:7" ht="14.25" customHeight="1">
      <c r="A508" s="78"/>
      <c r="B508" s="78"/>
      <c r="C508" s="78"/>
      <c r="D508" s="80"/>
      <c r="E508" s="79"/>
      <c r="F508" s="81"/>
      <c r="G508" s="80"/>
    </row>
    <row r="509" spans="1:7" ht="14.25" customHeight="1">
      <c r="A509" s="78"/>
      <c r="B509" s="78"/>
      <c r="C509" s="78"/>
      <c r="D509" s="80"/>
      <c r="E509" s="79"/>
      <c r="F509" s="81"/>
      <c r="G509" s="80"/>
    </row>
    <row r="510" spans="1:7" ht="14.25" customHeight="1">
      <c r="A510" s="78"/>
      <c r="B510" s="78"/>
      <c r="C510" s="78"/>
      <c r="D510" s="80"/>
      <c r="E510" s="79"/>
      <c r="F510" s="81"/>
      <c r="G510" s="80"/>
    </row>
    <row r="511" spans="1:7" ht="14.25" customHeight="1">
      <c r="A511" s="78"/>
      <c r="B511" s="78"/>
      <c r="C511" s="78"/>
      <c r="D511" s="80"/>
      <c r="E511" s="79"/>
      <c r="F511" s="81"/>
      <c r="G511" s="80"/>
    </row>
    <row r="512" spans="1:7" ht="14.25" customHeight="1">
      <c r="A512" s="78"/>
      <c r="B512" s="78"/>
      <c r="C512" s="78"/>
      <c r="D512" s="80"/>
      <c r="E512" s="79"/>
      <c r="F512" s="81"/>
      <c r="G512" s="80"/>
    </row>
    <row r="513" spans="1:7" ht="14.25" customHeight="1">
      <c r="A513" s="78"/>
      <c r="B513" s="78"/>
      <c r="C513" s="78"/>
      <c r="D513" s="80"/>
      <c r="E513" s="79"/>
      <c r="F513" s="81"/>
      <c r="G513" s="80"/>
    </row>
    <row r="514" spans="1:7" ht="14.25" customHeight="1">
      <c r="A514" s="78"/>
      <c r="B514" s="78"/>
      <c r="C514" s="78"/>
      <c r="D514" s="80"/>
      <c r="E514" s="79"/>
      <c r="F514" s="81"/>
      <c r="G514" s="80"/>
    </row>
    <row r="515" spans="1:7" ht="14.25" customHeight="1">
      <c r="A515" s="78"/>
      <c r="B515" s="78"/>
      <c r="C515" s="78"/>
      <c r="D515" s="80"/>
      <c r="E515" s="79"/>
      <c r="F515" s="81"/>
      <c r="G515" s="80"/>
    </row>
    <row r="516" spans="1:7" ht="14.25" customHeight="1">
      <c r="A516" s="78"/>
      <c r="B516" s="78"/>
      <c r="C516" s="78"/>
      <c r="D516" s="80"/>
      <c r="E516" s="79"/>
      <c r="F516" s="81"/>
      <c r="G516" s="80"/>
    </row>
    <row r="517" spans="1:7" ht="14.25" customHeight="1">
      <c r="A517" s="78"/>
      <c r="B517" s="78"/>
      <c r="C517" s="78"/>
      <c r="D517" s="80"/>
      <c r="E517" s="79"/>
      <c r="F517" s="81"/>
      <c r="G517" s="80"/>
    </row>
    <row r="518" spans="1:7" ht="14.25" customHeight="1">
      <c r="A518" s="78"/>
      <c r="B518" s="78"/>
      <c r="C518" s="78"/>
      <c r="D518" s="80"/>
      <c r="E518" s="79"/>
      <c r="F518" s="81"/>
      <c r="G518" s="80"/>
    </row>
    <row r="519" spans="1:7" ht="14.25" customHeight="1">
      <c r="A519" s="78"/>
      <c r="B519" s="78"/>
      <c r="C519" s="78"/>
      <c r="D519" s="80"/>
      <c r="E519" s="79"/>
      <c r="F519" s="81"/>
      <c r="G519" s="80"/>
    </row>
    <row r="520" spans="1:7" ht="14.25" customHeight="1">
      <c r="A520" s="78"/>
      <c r="B520" s="78"/>
      <c r="C520" s="78"/>
      <c r="D520" s="80"/>
      <c r="E520" s="79"/>
      <c r="F520" s="81"/>
      <c r="G520" s="80"/>
    </row>
    <row r="521" spans="1:7" ht="14.25" customHeight="1">
      <c r="A521" s="78"/>
      <c r="B521" s="78"/>
      <c r="C521" s="78"/>
      <c r="D521" s="80"/>
      <c r="E521" s="79"/>
      <c r="F521" s="81"/>
      <c r="G521" s="80"/>
    </row>
    <row r="522" spans="1:7" ht="14.25" customHeight="1">
      <c r="A522" s="78"/>
      <c r="B522" s="78"/>
      <c r="C522" s="78"/>
      <c r="D522" s="80"/>
      <c r="E522" s="79"/>
      <c r="F522" s="81"/>
      <c r="G522" s="80"/>
    </row>
    <row r="523" spans="1:7" ht="14.25" customHeight="1">
      <c r="A523" s="78"/>
      <c r="B523" s="78"/>
      <c r="C523" s="78"/>
      <c r="D523" s="80"/>
      <c r="E523" s="79"/>
      <c r="F523" s="81"/>
      <c r="G523" s="80"/>
    </row>
    <row r="524" spans="1:7" ht="14.25" customHeight="1">
      <c r="A524" s="78"/>
      <c r="B524" s="78"/>
      <c r="C524" s="78"/>
      <c r="D524" s="80"/>
      <c r="E524" s="79"/>
      <c r="F524" s="81"/>
      <c r="G524" s="80"/>
    </row>
    <row r="525" spans="1:7" ht="14.25" customHeight="1">
      <c r="A525" s="78"/>
      <c r="B525" s="78"/>
      <c r="C525" s="78"/>
      <c r="D525" s="80"/>
      <c r="E525" s="79"/>
      <c r="F525" s="81"/>
      <c r="G525" s="80"/>
    </row>
    <row r="526" spans="1:7" ht="14.25" customHeight="1">
      <c r="A526" s="78"/>
      <c r="B526" s="78"/>
      <c r="C526" s="78"/>
      <c r="D526" s="80"/>
      <c r="E526" s="79"/>
      <c r="F526" s="81"/>
      <c r="G526" s="80"/>
    </row>
    <row r="527" spans="1:7" ht="14.25" customHeight="1">
      <c r="A527" s="78"/>
      <c r="B527" s="78"/>
      <c r="C527" s="78"/>
      <c r="D527" s="80"/>
      <c r="E527" s="79"/>
      <c r="F527" s="81"/>
      <c r="G527" s="80"/>
    </row>
    <row r="528" spans="1:7" ht="14.25" customHeight="1">
      <c r="A528" s="78"/>
      <c r="B528" s="78"/>
      <c r="C528" s="78"/>
      <c r="D528" s="80"/>
      <c r="E528" s="79"/>
      <c r="F528" s="81"/>
      <c r="G528" s="80"/>
    </row>
    <row r="529" spans="1:7" ht="14.25" customHeight="1">
      <c r="A529" s="78"/>
      <c r="B529" s="78"/>
      <c r="C529" s="78"/>
      <c r="D529" s="80"/>
      <c r="E529" s="79"/>
      <c r="F529" s="81"/>
      <c r="G529" s="80"/>
    </row>
    <row r="530" spans="1:7" ht="14.25" customHeight="1">
      <c r="A530" s="78"/>
      <c r="B530" s="78"/>
      <c r="C530" s="78"/>
      <c r="D530" s="80"/>
      <c r="E530" s="79"/>
      <c r="F530" s="81"/>
      <c r="G530" s="80"/>
    </row>
    <row r="531" spans="1:7" ht="14.25" customHeight="1">
      <c r="A531" s="78"/>
      <c r="B531" s="78"/>
      <c r="C531" s="78"/>
      <c r="D531" s="80"/>
      <c r="E531" s="79"/>
      <c r="F531" s="81"/>
      <c r="G531" s="80"/>
    </row>
    <row r="532" spans="1:7" ht="14.25" customHeight="1">
      <c r="A532" s="78"/>
      <c r="B532" s="78"/>
      <c r="C532" s="78"/>
      <c r="D532" s="80"/>
      <c r="E532" s="79"/>
      <c r="F532" s="81"/>
      <c r="G532" s="80"/>
    </row>
    <row r="533" spans="1:7" ht="14.25" customHeight="1">
      <c r="A533" s="78"/>
      <c r="B533" s="78"/>
      <c r="C533" s="78"/>
      <c r="D533" s="80"/>
      <c r="E533" s="79"/>
      <c r="F533" s="81"/>
      <c r="G533" s="80"/>
    </row>
    <row r="534" spans="1:7" ht="14.25" customHeight="1">
      <c r="A534" s="78"/>
      <c r="B534" s="78"/>
      <c r="C534" s="78"/>
      <c r="D534" s="80"/>
      <c r="E534" s="79"/>
      <c r="F534" s="81"/>
      <c r="G534" s="80"/>
    </row>
    <row r="535" spans="1:7" ht="14.25" customHeight="1">
      <c r="A535" s="78"/>
      <c r="B535" s="78"/>
      <c r="C535" s="78"/>
      <c r="D535" s="80"/>
      <c r="E535" s="79"/>
      <c r="F535" s="81"/>
      <c r="G535" s="80"/>
    </row>
    <row r="536" spans="1:7" ht="14.25" customHeight="1">
      <c r="A536" s="78"/>
      <c r="B536" s="78"/>
      <c r="C536" s="78"/>
      <c r="D536" s="80"/>
      <c r="E536" s="79"/>
      <c r="F536" s="81"/>
      <c r="G536" s="80"/>
    </row>
    <row r="537" spans="1:7" ht="14.25" customHeight="1">
      <c r="A537" s="78"/>
      <c r="B537" s="78"/>
      <c r="C537" s="78"/>
      <c r="D537" s="80"/>
      <c r="E537" s="79"/>
      <c r="F537" s="81"/>
      <c r="G537" s="80"/>
    </row>
    <row r="538" spans="1:7" ht="14.25" customHeight="1">
      <c r="A538" s="78"/>
      <c r="B538" s="78"/>
      <c r="C538" s="78"/>
      <c r="D538" s="80"/>
      <c r="E538" s="79"/>
      <c r="F538" s="81"/>
      <c r="G538" s="80"/>
    </row>
    <row r="539" spans="1:7" ht="14.25" customHeight="1">
      <c r="A539" s="78"/>
      <c r="B539" s="78"/>
      <c r="C539" s="78"/>
      <c r="D539" s="80"/>
      <c r="E539" s="79"/>
      <c r="F539" s="81"/>
      <c r="G539" s="80"/>
    </row>
    <row r="540" spans="1:7" ht="14.25" customHeight="1">
      <c r="A540" s="78"/>
      <c r="B540" s="78"/>
      <c r="C540" s="78"/>
      <c r="D540" s="80"/>
      <c r="E540" s="79"/>
      <c r="F540" s="81"/>
      <c r="G540" s="80"/>
    </row>
    <row r="541" spans="1:7" ht="14.25" customHeight="1">
      <c r="A541" s="78"/>
      <c r="B541" s="78"/>
      <c r="C541" s="78"/>
      <c r="D541" s="80"/>
      <c r="E541" s="79"/>
      <c r="F541" s="81"/>
      <c r="G541" s="80"/>
    </row>
    <row r="542" spans="1:7" ht="14.25" customHeight="1">
      <c r="A542" s="78"/>
      <c r="B542" s="78"/>
      <c r="C542" s="78"/>
      <c r="D542" s="80"/>
      <c r="E542" s="79"/>
      <c r="F542" s="81"/>
      <c r="G542" s="80"/>
    </row>
    <row r="543" spans="1:7" ht="14.25" customHeight="1">
      <c r="A543" s="78"/>
      <c r="B543" s="78"/>
      <c r="C543" s="78"/>
      <c r="D543" s="80"/>
      <c r="E543" s="79"/>
      <c r="F543" s="81"/>
      <c r="G543" s="80"/>
    </row>
    <row r="544" spans="1:7" ht="14.25" customHeight="1">
      <c r="A544" s="78"/>
      <c r="B544" s="78"/>
      <c r="C544" s="78"/>
      <c r="D544" s="80"/>
      <c r="E544" s="79"/>
      <c r="F544" s="81"/>
      <c r="G544" s="80"/>
    </row>
    <row r="545" spans="1:7" ht="14.25" customHeight="1">
      <c r="A545" s="78"/>
      <c r="B545" s="78"/>
      <c r="C545" s="78"/>
      <c r="D545" s="80"/>
      <c r="E545" s="79"/>
      <c r="F545" s="81"/>
      <c r="G545" s="80"/>
    </row>
    <row r="546" spans="1:7" ht="14.25" customHeight="1">
      <c r="A546" s="78"/>
      <c r="B546" s="78"/>
      <c r="C546" s="78"/>
      <c r="D546" s="80"/>
      <c r="E546" s="79"/>
      <c r="F546" s="81"/>
      <c r="G546" s="80"/>
    </row>
    <row r="547" spans="1:7" ht="14.25" customHeight="1">
      <c r="A547" s="78"/>
      <c r="B547" s="78"/>
      <c r="C547" s="78"/>
      <c r="D547" s="80"/>
      <c r="E547" s="79"/>
      <c r="F547" s="81"/>
      <c r="G547" s="80"/>
    </row>
    <row r="548" spans="1:7" ht="14.25" customHeight="1">
      <c r="A548" s="78"/>
      <c r="B548" s="78"/>
      <c r="C548" s="78"/>
      <c r="D548" s="80"/>
      <c r="E548" s="79"/>
      <c r="F548" s="81"/>
      <c r="G548" s="80"/>
    </row>
    <row r="549" spans="1:7" ht="14.25" customHeight="1">
      <c r="A549" s="78"/>
      <c r="B549" s="78"/>
      <c r="C549" s="78"/>
      <c r="D549" s="80"/>
      <c r="E549" s="79"/>
      <c r="F549" s="81"/>
      <c r="G549" s="80"/>
    </row>
    <row r="550" spans="1:7" ht="14.25" customHeight="1">
      <c r="A550" s="78"/>
      <c r="B550" s="78"/>
      <c r="C550" s="78"/>
      <c r="D550" s="80"/>
      <c r="E550" s="79"/>
      <c r="F550" s="81"/>
      <c r="G550" s="80"/>
    </row>
    <row r="551" spans="1:7" ht="14.25" customHeight="1">
      <c r="A551" s="78"/>
      <c r="B551" s="78"/>
      <c r="C551" s="78"/>
      <c r="D551" s="80"/>
      <c r="E551" s="79"/>
      <c r="F551" s="81"/>
      <c r="G551" s="80"/>
    </row>
    <row r="552" spans="1:7" ht="14.25" customHeight="1">
      <c r="A552" s="78"/>
      <c r="B552" s="78"/>
      <c r="C552" s="78"/>
      <c r="D552" s="80"/>
      <c r="E552" s="79"/>
      <c r="F552" s="81"/>
      <c r="G552" s="80"/>
    </row>
    <row r="553" spans="1:7" ht="14.25" customHeight="1">
      <c r="A553" s="78"/>
      <c r="B553" s="78"/>
      <c r="C553" s="78"/>
      <c r="D553" s="80"/>
      <c r="E553" s="79"/>
      <c r="F553" s="81"/>
      <c r="G553" s="80"/>
    </row>
    <row r="554" spans="1:7" ht="14.25" customHeight="1">
      <c r="A554" s="78"/>
      <c r="B554" s="78"/>
      <c r="C554" s="78"/>
      <c r="D554" s="80"/>
      <c r="E554" s="79"/>
      <c r="F554" s="81"/>
      <c r="G554" s="80"/>
    </row>
    <row r="555" spans="1:7" ht="14.25" customHeight="1">
      <c r="A555" s="78"/>
      <c r="B555" s="78"/>
      <c r="C555" s="78"/>
      <c r="D555" s="80"/>
      <c r="E555" s="79"/>
      <c r="F555" s="81"/>
      <c r="G555" s="80"/>
    </row>
    <row r="556" spans="1:7" ht="14.25" customHeight="1">
      <c r="A556" s="78"/>
      <c r="B556" s="78"/>
      <c r="C556" s="78"/>
      <c r="D556" s="80"/>
      <c r="E556" s="79"/>
      <c r="F556" s="81"/>
      <c r="G556" s="80"/>
    </row>
    <row r="557" spans="1:7" ht="14.25" customHeight="1">
      <c r="A557" s="78"/>
      <c r="B557" s="78"/>
      <c r="C557" s="78"/>
      <c r="D557" s="80"/>
      <c r="E557" s="79"/>
      <c r="F557" s="81"/>
      <c r="G557" s="80"/>
    </row>
    <row r="558" spans="1:7" ht="14.25" customHeight="1">
      <c r="A558" s="78"/>
      <c r="B558" s="78"/>
      <c r="C558" s="78"/>
      <c r="D558" s="80"/>
      <c r="E558" s="79"/>
      <c r="F558" s="81"/>
      <c r="G558" s="80"/>
    </row>
    <row r="559" spans="1:7" ht="14.25" customHeight="1">
      <c r="A559" s="78"/>
      <c r="B559" s="78"/>
      <c r="C559" s="78"/>
      <c r="D559" s="80"/>
      <c r="E559" s="79"/>
      <c r="F559" s="81"/>
      <c r="G559" s="80"/>
    </row>
    <row r="560" spans="1:7" ht="14.25" customHeight="1">
      <c r="A560" s="78"/>
      <c r="B560" s="78"/>
      <c r="C560" s="78"/>
      <c r="D560" s="80"/>
      <c r="E560" s="79"/>
      <c r="F560" s="81"/>
      <c r="G560" s="80"/>
    </row>
    <row r="561" spans="1:7" ht="14.25" customHeight="1">
      <c r="A561" s="78"/>
      <c r="B561" s="78"/>
      <c r="C561" s="78"/>
      <c r="D561" s="80"/>
      <c r="E561" s="79"/>
      <c r="F561" s="81"/>
      <c r="G561" s="80"/>
    </row>
    <row r="562" spans="1:7" ht="14.25" customHeight="1">
      <c r="A562" s="78"/>
      <c r="B562" s="78"/>
      <c r="C562" s="78"/>
      <c r="D562" s="80"/>
      <c r="E562" s="79"/>
      <c r="F562" s="81"/>
      <c r="G562" s="80"/>
    </row>
    <row r="563" spans="1:7" ht="14.25" customHeight="1">
      <c r="A563" s="78"/>
      <c r="B563" s="78"/>
      <c r="C563" s="78"/>
      <c r="D563" s="80"/>
      <c r="E563" s="79"/>
      <c r="F563" s="81"/>
      <c r="G563" s="80"/>
    </row>
    <row r="564" spans="1:7" ht="14.25" customHeight="1">
      <c r="A564" s="78"/>
      <c r="B564" s="78"/>
      <c r="C564" s="78"/>
      <c r="D564" s="80"/>
      <c r="E564" s="79"/>
      <c r="F564" s="81"/>
      <c r="G564" s="80"/>
    </row>
    <row r="565" spans="1:7" ht="14.25" customHeight="1">
      <c r="A565" s="78"/>
      <c r="B565" s="78"/>
      <c r="C565" s="78"/>
      <c r="D565" s="80"/>
      <c r="E565" s="79"/>
      <c r="F565" s="81"/>
      <c r="G565" s="80"/>
    </row>
    <row r="566" spans="1:7" ht="14.25" customHeight="1">
      <c r="A566" s="78"/>
      <c r="B566" s="78"/>
      <c r="C566" s="78"/>
      <c r="D566" s="80"/>
      <c r="E566" s="79"/>
      <c r="F566" s="81"/>
      <c r="G566" s="80"/>
    </row>
    <row r="567" spans="1:7" ht="14.25" customHeight="1">
      <c r="A567" s="78"/>
      <c r="B567" s="78"/>
      <c r="C567" s="78"/>
      <c r="D567" s="80"/>
      <c r="E567" s="79"/>
      <c r="F567" s="81"/>
      <c r="G567" s="80"/>
    </row>
    <row r="568" spans="1:7" ht="14.25" customHeight="1">
      <c r="A568" s="78"/>
      <c r="B568" s="78"/>
      <c r="C568" s="78"/>
      <c r="D568" s="80"/>
      <c r="E568" s="79"/>
      <c r="F568" s="81"/>
      <c r="G568" s="80"/>
    </row>
    <row r="569" spans="1:7" ht="14.25" customHeight="1">
      <c r="A569" s="78"/>
      <c r="B569" s="78"/>
      <c r="C569" s="78"/>
      <c r="D569" s="80"/>
      <c r="E569" s="79"/>
      <c r="F569" s="81"/>
      <c r="G569" s="80"/>
    </row>
    <row r="570" spans="1:7" ht="14.25" customHeight="1">
      <c r="A570" s="78"/>
      <c r="B570" s="78"/>
      <c r="C570" s="78"/>
      <c r="D570" s="80"/>
      <c r="E570" s="79"/>
      <c r="F570" s="81"/>
      <c r="G570" s="80"/>
    </row>
    <row r="571" spans="1:7" ht="14.25" customHeight="1">
      <c r="A571" s="78"/>
      <c r="B571" s="78"/>
      <c r="C571" s="78"/>
      <c r="D571" s="80"/>
      <c r="E571" s="79"/>
      <c r="F571" s="81"/>
      <c r="G571" s="80"/>
    </row>
    <row r="572" spans="1:7" ht="14.25" customHeight="1">
      <c r="A572" s="78"/>
      <c r="B572" s="78"/>
      <c r="C572" s="78"/>
      <c r="D572" s="80"/>
      <c r="E572" s="79"/>
      <c r="F572" s="81"/>
      <c r="G572" s="80"/>
    </row>
    <row r="573" spans="1:7" ht="14.25" customHeight="1">
      <c r="A573" s="78"/>
      <c r="B573" s="78"/>
      <c r="C573" s="78"/>
      <c r="D573" s="80"/>
      <c r="E573" s="79"/>
      <c r="F573" s="81"/>
      <c r="G573" s="80"/>
    </row>
    <row r="574" spans="1:7" ht="14.25" customHeight="1">
      <c r="A574" s="78"/>
      <c r="B574" s="78"/>
      <c r="C574" s="78"/>
      <c r="D574" s="80"/>
      <c r="E574" s="79"/>
      <c r="F574" s="81"/>
      <c r="G574" s="80"/>
    </row>
    <row r="575" spans="1:7" ht="14.25" customHeight="1">
      <c r="A575" s="78"/>
      <c r="B575" s="78"/>
      <c r="C575" s="78"/>
      <c r="D575" s="80"/>
      <c r="E575" s="79"/>
      <c r="F575" s="81"/>
      <c r="G575" s="80"/>
    </row>
    <row r="576" spans="1:7" ht="14.25" customHeight="1">
      <c r="A576" s="78"/>
      <c r="B576" s="78"/>
      <c r="C576" s="78"/>
      <c r="D576" s="80"/>
      <c r="E576" s="79"/>
      <c r="F576" s="81"/>
      <c r="G576" s="80"/>
    </row>
    <row r="577" spans="1:7" ht="14.25" customHeight="1">
      <c r="A577" s="78"/>
      <c r="B577" s="78"/>
      <c r="C577" s="78"/>
      <c r="D577" s="80"/>
      <c r="E577" s="79"/>
      <c r="F577" s="81"/>
      <c r="G577" s="80"/>
    </row>
    <row r="578" spans="1:7" ht="14.25" customHeight="1">
      <c r="A578" s="78"/>
      <c r="B578" s="78"/>
      <c r="C578" s="78"/>
      <c r="D578" s="80"/>
      <c r="E578" s="79"/>
      <c r="F578" s="81"/>
      <c r="G578" s="80"/>
    </row>
    <row r="579" spans="1:7" ht="14.25" customHeight="1">
      <c r="A579" s="78"/>
      <c r="B579" s="78"/>
      <c r="C579" s="78"/>
      <c r="D579" s="80"/>
      <c r="E579" s="79"/>
      <c r="F579" s="81"/>
      <c r="G579" s="80"/>
    </row>
    <row r="580" spans="1:7" ht="14.25" customHeight="1">
      <c r="A580" s="78"/>
      <c r="B580" s="78"/>
      <c r="C580" s="78"/>
      <c r="D580" s="80"/>
      <c r="E580" s="79"/>
      <c r="F580" s="81"/>
      <c r="G580" s="80"/>
    </row>
    <row r="581" spans="1:7" ht="14.25" customHeight="1">
      <c r="A581" s="78"/>
      <c r="B581" s="78"/>
      <c r="C581" s="78"/>
      <c r="D581" s="80"/>
      <c r="E581" s="79"/>
      <c r="F581" s="81"/>
      <c r="G581" s="80"/>
    </row>
    <row r="582" spans="1:7" ht="14.25" customHeight="1">
      <c r="A582" s="78"/>
      <c r="B582" s="78"/>
      <c r="C582" s="78"/>
      <c r="D582" s="80"/>
      <c r="E582" s="79"/>
      <c r="F582" s="81"/>
      <c r="G582" s="80"/>
    </row>
    <row r="583" spans="1:7" ht="14.25" customHeight="1">
      <c r="A583" s="78"/>
      <c r="B583" s="78"/>
      <c r="C583" s="78"/>
      <c r="D583" s="80"/>
      <c r="E583" s="79"/>
      <c r="F583" s="81"/>
      <c r="G583" s="80"/>
    </row>
    <row r="584" spans="1:7" ht="14.25" customHeight="1">
      <c r="A584" s="78"/>
      <c r="B584" s="78"/>
      <c r="C584" s="78"/>
      <c r="D584" s="80"/>
      <c r="E584" s="79"/>
      <c r="F584" s="81"/>
      <c r="G584" s="80"/>
    </row>
    <row r="585" spans="1:7" ht="14.25" customHeight="1">
      <c r="A585" s="78"/>
      <c r="B585" s="78"/>
      <c r="C585" s="78"/>
      <c r="D585" s="80"/>
      <c r="E585" s="79"/>
      <c r="F585" s="81"/>
      <c r="G585" s="80"/>
    </row>
    <row r="586" spans="1:7" ht="14.25" customHeight="1">
      <c r="A586" s="78"/>
      <c r="B586" s="78"/>
      <c r="C586" s="78"/>
      <c r="D586" s="80"/>
      <c r="E586" s="79"/>
      <c r="F586" s="81"/>
      <c r="G586" s="80"/>
    </row>
    <row r="587" spans="1:7" ht="14.25" customHeight="1">
      <c r="A587" s="78"/>
      <c r="B587" s="78"/>
      <c r="C587" s="78"/>
      <c r="D587" s="80"/>
      <c r="E587" s="79"/>
      <c r="F587" s="81"/>
      <c r="G587" s="80"/>
    </row>
    <row r="588" spans="1:7" ht="14.25" customHeight="1">
      <c r="A588" s="78"/>
      <c r="B588" s="78"/>
      <c r="C588" s="78"/>
      <c r="D588" s="80"/>
      <c r="E588" s="79"/>
      <c r="F588" s="81"/>
      <c r="G588" s="80"/>
    </row>
    <row r="589" spans="1:7" ht="14.25" customHeight="1">
      <c r="A589" s="78"/>
      <c r="B589" s="78"/>
      <c r="C589" s="78"/>
      <c r="D589" s="80"/>
      <c r="E589" s="79"/>
      <c r="F589" s="81"/>
      <c r="G589" s="80"/>
    </row>
    <row r="590" spans="1:7" ht="14.25" customHeight="1">
      <c r="A590" s="78"/>
      <c r="B590" s="78"/>
      <c r="C590" s="78"/>
      <c r="D590" s="80"/>
      <c r="E590" s="79"/>
      <c r="F590" s="81"/>
      <c r="G590" s="80"/>
    </row>
    <row r="591" spans="1:7" ht="14.25" customHeight="1">
      <c r="A591" s="78"/>
      <c r="B591" s="78"/>
      <c r="C591" s="78"/>
      <c r="D591" s="80"/>
      <c r="E591" s="79"/>
      <c r="F591" s="81"/>
      <c r="G591" s="80"/>
    </row>
    <row r="592" spans="1:7" ht="14.25" customHeight="1">
      <c r="A592" s="78"/>
      <c r="B592" s="78"/>
      <c r="C592" s="78"/>
      <c r="D592" s="80"/>
      <c r="E592" s="79"/>
      <c r="F592" s="81"/>
      <c r="G592" s="80"/>
    </row>
    <row r="593" spans="1:7" ht="14.25" customHeight="1">
      <c r="A593" s="78"/>
      <c r="B593" s="78"/>
      <c r="C593" s="78"/>
      <c r="D593" s="80"/>
      <c r="E593" s="79"/>
      <c r="F593" s="81"/>
      <c r="G593" s="80"/>
    </row>
    <row r="594" spans="1:7" ht="14.25" customHeight="1">
      <c r="A594" s="78"/>
      <c r="B594" s="78"/>
      <c r="C594" s="78"/>
      <c r="D594" s="80"/>
      <c r="E594" s="79"/>
      <c r="F594" s="81"/>
      <c r="G594" s="80"/>
    </row>
    <row r="595" spans="1:7" ht="14.25" customHeight="1">
      <c r="A595" s="78"/>
      <c r="B595" s="78"/>
      <c r="C595" s="78"/>
      <c r="D595" s="80"/>
      <c r="E595" s="79"/>
      <c r="F595" s="81"/>
      <c r="G595" s="80"/>
    </row>
    <row r="596" spans="1:7" ht="14.25" customHeight="1">
      <c r="A596" s="78"/>
      <c r="B596" s="78"/>
      <c r="C596" s="78"/>
      <c r="D596" s="80"/>
      <c r="E596" s="79"/>
      <c r="F596" s="81"/>
      <c r="G596" s="80"/>
    </row>
    <row r="597" spans="1:7" ht="14.25" customHeight="1">
      <c r="A597" s="78"/>
      <c r="B597" s="78"/>
      <c r="C597" s="78"/>
      <c r="D597" s="80"/>
      <c r="E597" s="79"/>
      <c r="F597" s="81"/>
      <c r="G597" s="80"/>
    </row>
    <row r="598" spans="1:7" ht="14.25" customHeight="1">
      <c r="A598" s="78"/>
      <c r="B598" s="78"/>
      <c r="C598" s="78"/>
      <c r="D598" s="80"/>
      <c r="E598" s="79"/>
      <c r="F598" s="81"/>
      <c r="G598" s="80"/>
    </row>
    <row r="599" spans="1:7" ht="14.25" customHeight="1">
      <c r="A599" s="78"/>
      <c r="B599" s="78"/>
      <c r="C599" s="78"/>
      <c r="D599" s="80"/>
      <c r="E599" s="79"/>
      <c r="F599" s="81"/>
      <c r="G599" s="80"/>
    </row>
    <row r="600" spans="1:7" ht="14.25" customHeight="1">
      <c r="A600" s="78"/>
      <c r="B600" s="78"/>
      <c r="C600" s="78"/>
      <c r="D600" s="80"/>
      <c r="E600" s="79"/>
      <c r="F600" s="81"/>
      <c r="G600" s="80"/>
    </row>
    <row r="601" spans="1:7" ht="14.25" customHeight="1">
      <c r="A601" s="78"/>
      <c r="B601" s="78"/>
      <c r="C601" s="78"/>
      <c r="D601" s="80"/>
      <c r="E601" s="79"/>
      <c r="F601" s="81"/>
      <c r="G601" s="80"/>
    </row>
    <row r="602" spans="1:7" ht="14.25" customHeight="1">
      <c r="A602" s="78"/>
      <c r="B602" s="78"/>
      <c r="C602" s="78"/>
      <c r="D602" s="80"/>
      <c r="E602" s="79"/>
      <c r="F602" s="81"/>
      <c r="G602" s="80"/>
    </row>
    <row r="603" spans="1:7" ht="14.25" customHeight="1">
      <c r="A603" s="78"/>
      <c r="B603" s="78"/>
      <c r="C603" s="78"/>
      <c r="D603" s="80"/>
      <c r="E603" s="79"/>
      <c r="F603" s="81"/>
      <c r="G603" s="80"/>
    </row>
    <row r="604" spans="1:7" ht="14.25" customHeight="1">
      <c r="A604" s="78"/>
      <c r="B604" s="78"/>
      <c r="C604" s="78"/>
      <c r="D604" s="80"/>
      <c r="E604" s="79"/>
      <c r="F604" s="81"/>
      <c r="G604" s="80"/>
    </row>
    <row r="605" spans="1:7" ht="14.25" customHeight="1">
      <c r="A605" s="78"/>
      <c r="B605" s="78"/>
      <c r="C605" s="78"/>
      <c r="D605" s="80"/>
      <c r="E605" s="79"/>
      <c r="F605" s="81"/>
      <c r="G605" s="80"/>
    </row>
    <row r="606" spans="1:7" ht="14.25" customHeight="1">
      <c r="A606" s="78"/>
      <c r="B606" s="78"/>
      <c r="C606" s="78"/>
      <c r="D606" s="80"/>
      <c r="E606" s="79"/>
      <c r="F606" s="81"/>
      <c r="G606" s="80"/>
    </row>
    <row r="607" spans="1:7" ht="14.25" customHeight="1">
      <c r="A607" s="78"/>
      <c r="B607" s="78"/>
      <c r="C607" s="78"/>
      <c r="D607" s="80"/>
      <c r="E607" s="79"/>
      <c r="F607" s="81"/>
      <c r="G607" s="80"/>
    </row>
    <row r="608" spans="1:7" ht="14.25" customHeight="1">
      <c r="A608" s="78"/>
      <c r="B608" s="78"/>
      <c r="C608" s="78"/>
      <c r="D608" s="80"/>
      <c r="E608" s="79"/>
      <c r="F608" s="81"/>
      <c r="G608" s="80"/>
    </row>
    <row r="609" spans="1:7" ht="14.25" customHeight="1">
      <c r="A609" s="78"/>
      <c r="B609" s="78"/>
      <c r="C609" s="78"/>
      <c r="D609" s="80"/>
      <c r="E609" s="79"/>
      <c r="F609" s="81"/>
      <c r="G609" s="80"/>
    </row>
    <row r="610" spans="1:7" ht="14.25" customHeight="1">
      <c r="A610" s="78"/>
      <c r="B610" s="78"/>
      <c r="C610" s="78"/>
      <c r="D610" s="80"/>
      <c r="E610" s="79"/>
      <c r="F610" s="81"/>
      <c r="G610" s="80"/>
    </row>
    <row r="611" spans="1:7" ht="14.25" customHeight="1">
      <c r="A611" s="78"/>
      <c r="B611" s="78"/>
      <c r="C611" s="78"/>
      <c r="D611" s="80"/>
      <c r="E611" s="79"/>
      <c r="F611" s="81"/>
      <c r="G611" s="80"/>
    </row>
    <row r="612" spans="1:7" ht="14.25" customHeight="1">
      <c r="A612" s="78"/>
      <c r="B612" s="78"/>
      <c r="C612" s="78"/>
      <c r="D612" s="80"/>
      <c r="E612" s="79"/>
      <c r="F612" s="81"/>
      <c r="G612" s="80"/>
    </row>
    <row r="613" spans="1:7" ht="14.25" customHeight="1">
      <c r="A613" s="78"/>
      <c r="B613" s="78"/>
      <c r="C613" s="78"/>
      <c r="D613" s="80"/>
      <c r="E613" s="79"/>
      <c r="F613" s="81"/>
      <c r="G613" s="80"/>
    </row>
    <row r="614" spans="1:7" ht="14.25" customHeight="1">
      <c r="A614" s="78"/>
      <c r="B614" s="78"/>
      <c r="C614" s="78"/>
      <c r="D614" s="80"/>
      <c r="E614" s="79"/>
      <c r="F614" s="81"/>
      <c r="G614" s="80"/>
    </row>
    <row r="615" spans="1:7" ht="14.25" customHeight="1">
      <c r="A615" s="78"/>
      <c r="B615" s="78"/>
      <c r="C615" s="78"/>
      <c r="D615" s="80"/>
      <c r="E615" s="79"/>
      <c r="F615" s="81"/>
      <c r="G615" s="80"/>
    </row>
    <row r="616" spans="1:7" ht="14.25" customHeight="1">
      <c r="A616" s="78"/>
      <c r="B616" s="78"/>
      <c r="C616" s="78"/>
      <c r="D616" s="80"/>
      <c r="E616" s="79"/>
      <c r="F616" s="81"/>
      <c r="G616" s="80"/>
    </row>
    <row r="617" spans="1:7" ht="14.25" customHeight="1">
      <c r="A617" s="78"/>
      <c r="B617" s="78"/>
      <c r="C617" s="78"/>
      <c r="D617" s="80"/>
      <c r="E617" s="79"/>
      <c r="F617" s="81"/>
      <c r="G617" s="80"/>
    </row>
    <row r="618" spans="1:7" ht="14.25" customHeight="1">
      <c r="A618" s="78"/>
      <c r="B618" s="78"/>
      <c r="C618" s="78"/>
      <c r="D618" s="80"/>
      <c r="E618" s="79"/>
      <c r="F618" s="81"/>
      <c r="G618" s="80"/>
    </row>
    <row r="619" spans="1:7" ht="14.25" customHeight="1">
      <c r="A619" s="78"/>
      <c r="B619" s="78"/>
      <c r="C619" s="78"/>
      <c r="D619" s="80"/>
      <c r="E619" s="79"/>
      <c r="F619" s="81"/>
      <c r="G619" s="80"/>
    </row>
    <row r="620" spans="1:7" ht="14.25" customHeight="1">
      <c r="A620" s="78"/>
      <c r="B620" s="78"/>
      <c r="C620" s="78"/>
      <c r="D620" s="80"/>
      <c r="E620" s="79"/>
      <c r="F620" s="81"/>
      <c r="G620" s="80"/>
    </row>
    <row r="621" spans="1:7" ht="14.25" customHeight="1">
      <c r="A621" s="78"/>
      <c r="B621" s="78"/>
      <c r="C621" s="78"/>
      <c r="D621" s="80"/>
      <c r="E621" s="79"/>
      <c r="F621" s="81"/>
      <c r="G621" s="80"/>
    </row>
    <row r="622" spans="1:7" ht="14.25" customHeight="1">
      <c r="A622" s="78"/>
      <c r="B622" s="78"/>
      <c r="C622" s="78"/>
      <c r="D622" s="80"/>
      <c r="E622" s="79"/>
      <c r="F622" s="81"/>
      <c r="G622" s="80"/>
    </row>
    <row r="623" spans="1:7" ht="14.25" customHeight="1">
      <c r="A623" s="78"/>
      <c r="B623" s="78"/>
      <c r="C623" s="78"/>
      <c r="D623" s="80"/>
      <c r="E623" s="79"/>
      <c r="F623" s="81"/>
      <c r="G623" s="80"/>
    </row>
    <row r="624" spans="1:7" ht="14.25" customHeight="1">
      <c r="A624" s="78"/>
      <c r="B624" s="78"/>
      <c r="C624" s="78"/>
      <c r="D624" s="80"/>
      <c r="E624" s="79"/>
      <c r="F624" s="81"/>
      <c r="G624" s="80"/>
    </row>
    <row r="625" spans="1:7" ht="14.25" customHeight="1">
      <c r="A625" s="78"/>
      <c r="B625" s="78"/>
      <c r="C625" s="78"/>
      <c r="D625" s="80"/>
      <c r="E625" s="79"/>
      <c r="F625" s="81"/>
      <c r="G625" s="80"/>
    </row>
    <row r="626" spans="1:7" ht="14.25" customHeight="1">
      <c r="A626" s="78"/>
      <c r="B626" s="78"/>
      <c r="C626" s="78"/>
      <c r="D626" s="80"/>
      <c r="E626" s="79"/>
      <c r="F626" s="81"/>
      <c r="G626" s="80"/>
    </row>
    <row r="627" spans="1:7" ht="14.25" customHeight="1">
      <c r="A627" s="78"/>
      <c r="B627" s="78"/>
      <c r="C627" s="78"/>
      <c r="D627" s="80"/>
      <c r="E627" s="79"/>
      <c r="F627" s="81"/>
      <c r="G627" s="80"/>
    </row>
    <row r="628" spans="1:7" ht="14.25" customHeight="1">
      <c r="A628" s="78"/>
      <c r="B628" s="78"/>
      <c r="C628" s="78"/>
      <c r="D628" s="80"/>
      <c r="E628" s="79"/>
      <c r="F628" s="81"/>
      <c r="G628" s="80"/>
    </row>
    <row r="629" spans="1:7" ht="14.25" customHeight="1">
      <c r="A629" s="78"/>
      <c r="B629" s="78"/>
      <c r="C629" s="78"/>
      <c r="D629" s="80"/>
      <c r="E629" s="79"/>
      <c r="F629" s="81"/>
      <c r="G629" s="80"/>
    </row>
    <row r="630" spans="1:7" ht="14.25" customHeight="1">
      <c r="A630" s="78"/>
      <c r="B630" s="78"/>
      <c r="C630" s="78"/>
      <c r="D630" s="80"/>
      <c r="E630" s="79"/>
      <c r="F630" s="81"/>
      <c r="G630" s="80"/>
    </row>
    <row r="631" spans="1:7" ht="14.25" customHeight="1">
      <c r="A631" s="78"/>
      <c r="B631" s="78"/>
      <c r="C631" s="78"/>
      <c r="D631" s="80"/>
      <c r="E631" s="79"/>
      <c r="F631" s="81"/>
      <c r="G631" s="80"/>
    </row>
    <row r="632" spans="1:7" ht="14.25" customHeight="1">
      <c r="A632" s="78"/>
      <c r="B632" s="78"/>
      <c r="C632" s="78"/>
      <c r="D632" s="80"/>
      <c r="E632" s="79"/>
      <c r="F632" s="81"/>
      <c r="G632" s="80"/>
    </row>
    <row r="633" spans="1:7" ht="14.25" customHeight="1">
      <c r="A633" s="78"/>
      <c r="B633" s="78"/>
      <c r="C633" s="78"/>
      <c r="D633" s="80"/>
      <c r="E633" s="79"/>
      <c r="F633" s="81"/>
      <c r="G633" s="80"/>
    </row>
    <row r="634" spans="1:7" ht="14.25" customHeight="1">
      <c r="A634" s="78"/>
      <c r="B634" s="78"/>
      <c r="C634" s="78"/>
      <c r="D634" s="80"/>
      <c r="E634" s="79"/>
      <c r="F634" s="81"/>
      <c r="G634" s="80"/>
    </row>
    <row r="635" spans="1:7" ht="14.25" customHeight="1">
      <c r="A635" s="78"/>
      <c r="B635" s="78"/>
      <c r="C635" s="78"/>
      <c r="D635" s="80"/>
      <c r="E635" s="79"/>
      <c r="F635" s="81"/>
      <c r="G635" s="80"/>
    </row>
    <row r="636" spans="1:7" ht="14.25" customHeight="1">
      <c r="A636" s="78"/>
      <c r="B636" s="78"/>
      <c r="C636" s="78"/>
      <c r="D636" s="80"/>
      <c r="E636" s="79"/>
      <c r="F636" s="81"/>
      <c r="G636" s="80"/>
    </row>
    <row r="637" spans="1:7" ht="14.25" customHeight="1">
      <c r="A637" s="78"/>
      <c r="B637" s="78"/>
      <c r="C637" s="78"/>
      <c r="D637" s="80"/>
      <c r="E637" s="79"/>
      <c r="F637" s="81"/>
      <c r="G637" s="80"/>
    </row>
    <row r="638" spans="1:7" ht="14.25" customHeight="1">
      <c r="A638" s="78"/>
      <c r="B638" s="78"/>
      <c r="C638" s="78"/>
      <c r="D638" s="80"/>
      <c r="E638" s="79"/>
      <c r="F638" s="81"/>
      <c r="G638" s="80"/>
    </row>
    <row r="639" spans="1:7" ht="14.25" customHeight="1">
      <c r="A639" s="78"/>
      <c r="B639" s="78"/>
      <c r="C639" s="78"/>
      <c r="D639" s="80"/>
      <c r="E639" s="79"/>
      <c r="F639" s="81"/>
      <c r="G639" s="80"/>
    </row>
    <row r="640" spans="1:7" ht="14.25" customHeight="1">
      <c r="A640" s="78"/>
      <c r="B640" s="78"/>
      <c r="C640" s="78"/>
      <c r="D640" s="80"/>
      <c r="E640" s="79"/>
      <c r="F640" s="81"/>
      <c r="G640" s="80"/>
    </row>
    <row r="641" spans="1:7" ht="14.25" customHeight="1">
      <c r="A641" s="78"/>
      <c r="B641" s="78"/>
      <c r="C641" s="78"/>
      <c r="D641" s="80"/>
      <c r="E641" s="79"/>
      <c r="F641" s="81"/>
      <c r="G641" s="80"/>
    </row>
    <row r="642" spans="1:7" ht="14.25" customHeight="1">
      <c r="A642" s="78"/>
      <c r="B642" s="78"/>
      <c r="C642" s="78"/>
      <c r="D642" s="80"/>
      <c r="E642" s="79"/>
      <c r="F642" s="81"/>
      <c r="G642" s="80"/>
    </row>
    <row r="643" spans="1:7" ht="14.25" customHeight="1">
      <c r="A643" s="78"/>
      <c r="B643" s="78"/>
      <c r="C643" s="78"/>
      <c r="D643" s="80"/>
      <c r="E643" s="79"/>
      <c r="F643" s="81"/>
      <c r="G643" s="80"/>
    </row>
    <row r="644" spans="1:7" ht="14.25" customHeight="1">
      <c r="A644" s="78"/>
      <c r="B644" s="78"/>
      <c r="C644" s="78"/>
      <c r="D644" s="80"/>
      <c r="E644" s="79"/>
      <c r="F644" s="81"/>
      <c r="G644" s="80"/>
    </row>
    <row r="645" spans="1:7" ht="14.25" customHeight="1">
      <c r="A645" s="78"/>
      <c r="B645" s="78"/>
      <c r="C645" s="78"/>
      <c r="D645" s="80"/>
      <c r="E645" s="79"/>
      <c r="F645" s="81"/>
      <c r="G645" s="80"/>
    </row>
    <row r="646" spans="1:7" ht="14.25" customHeight="1">
      <c r="A646" s="78"/>
      <c r="B646" s="78"/>
      <c r="C646" s="78"/>
      <c r="D646" s="80"/>
      <c r="E646" s="79"/>
      <c r="F646" s="81"/>
      <c r="G646" s="80"/>
    </row>
    <row r="647" spans="1:7" ht="14.25" customHeight="1">
      <c r="A647" s="78"/>
      <c r="B647" s="78"/>
      <c r="C647" s="78"/>
      <c r="D647" s="80"/>
      <c r="E647" s="79"/>
      <c r="F647" s="81"/>
      <c r="G647" s="80"/>
    </row>
    <row r="648" spans="1:7" ht="14.25" customHeight="1">
      <c r="A648" s="78"/>
      <c r="B648" s="78"/>
      <c r="C648" s="78"/>
      <c r="D648" s="80"/>
      <c r="E648" s="79"/>
      <c r="F648" s="81"/>
      <c r="G648" s="80"/>
    </row>
    <row r="649" spans="1:7" ht="14.25" customHeight="1">
      <c r="A649" s="78"/>
      <c r="B649" s="78"/>
      <c r="C649" s="78"/>
      <c r="D649" s="80"/>
      <c r="E649" s="79"/>
      <c r="F649" s="81"/>
      <c r="G649" s="80"/>
    </row>
    <row r="650" spans="1:7" ht="14.25" customHeight="1">
      <c r="A650" s="78"/>
      <c r="B650" s="78"/>
      <c r="C650" s="78"/>
      <c r="D650" s="80"/>
      <c r="E650" s="79"/>
      <c r="F650" s="81"/>
      <c r="G650" s="80"/>
    </row>
    <row r="651" spans="1:7" ht="14.25" customHeight="1">
      <c r="A651" s="78"/>
      <c r="B651" s="78"/>
      <c r="C651" s="78"/>
      <c r="D651" s="80"/>
      <c r="E651" s="79"/>
      <c r="F651" s="81"/>
      <c r="G651" s="80"/>
    </row>
    <row r="652" spans="1:7" ht="14.25" customHeight="1">
      <c r="A652" s="78"/>
      <c r="B652" s="78"/>
      <c r="C652" s="78"/>
      <c r="D652" s="80"/>
      <c r="E652" s="79"/>
      <c r="F652" s="81"/>
      <c r="G652" s="80"/>
    </row>
    <row r="653" spans="1:7" ht="14.25" customHeight="1">
      <c r="A653" s="78"/>
      <c r="B653" s="78"/>
      <c r="C653" s="78"/>
      <c r="D653" s="80"/>
      <c r="E653" s="79"/>
      <c r="F653" s="81"/>
      <c r="G653" s="80"/>
    </row>
    <row r="654" spans="1:7" ht="14.25" customHeight="1">
      <c r="A654" s="78"/>
      <c r="B654" s="78"/>
      <c r="C654" s="78"/>
      <c r="D654" s="80"/>
      <c r="E654" s="79"/>
      <c r="F654" s="81"/>
      <c r="G654" s="80"/>
    </row>
    <row r="655" spans="1:7" ht="14.25" customHeight="1">
      <c r="A655" s="78"/>
      <c r="B655" s="78"/>
      <c r="C655" s="78"/>
      <c r="D655" s="80"/>
      <c r="E655" s="79"/>
      <c r="F655" s="81"/>
      <c r="G655" s="80"/>
    </row>
    <row r="656" spans="1:7" ht="14.25" customHeight="1">
      <c r="A656" s="78"/>
      <c r="B656" s="78"/>
      <c r="C656" s="78"/>
      <c r="D656" s="80"/>
      <c r="E656" s="79"/>
      <c r="F656" s="81"/>
      <c r="G656" s="80"/>
    </row>
    <row r="657" spans="1:7" ht="14.25" customHeight="1">
      <c r="A657" s="78"/>
      <c r="B657" s="78"/>
      <c r="C657" s="78"/>
      <c r="D657" s="80"/>
      <c r="E657" s="79"/>
      <c r="F657" s="81"/>
      <c r="G657" s="80"/>
    </row>
    <row r="658" spans="1:7" ht="14.25" customHeight="1">
      <c r="A658" s="78"/>
      <c r="B658" s="78"/>
      <c r="C658" s="78"/>
      <c r="D658" s="80"/>
      <c r="E658" s="79"/>
      <c r="F658" s="81"/>
      <c r="G658" s="80"/>
    </row>
    <row r="659" spans="1:7" ht="14.25" customHeight="1">
      <c r="A659" s="78"/>
      <c r="B659" s="78"/>
      <c r="C659" s="78"/>
      <c r="D659" s="80"/>
      <c r="E659" s="79"/>
      <c r="F659" s="81"/>
      <c r="G659" s="80"/>
    </row>
    <row r="660" spans="1:7" ht="14.25" customHeight="1">
      <c r="A660" s="78"/>
      <c r="B660" s="78"/>
      <c r="C660" s="78"/>
      <c r="D660" s="80"/>
      <c r="E660" s="79"/>
      <c r="F660" s="81"/>
      <c r="G660" s="80"/>
    </row>
    <row r="661" spans="1:7" ht="14.25" customHeight="1">
      <c r="A661" s="78"/>
      <c r="B661" s="78"/>
      <c r="C661" s="78"/>
      <c r="D661" s="80"/>
      <c r="E661" s="79"/>
      <c r="F661" s="81"/>
      <c r="G661" s="80"/>
    </row>
    <row r="662" spans="1:7" ht="14.25" customHeight="1">
      <c r="A662" s="78"/>
      <c r="B662" s="78"/>
      <c r="C662" s="78"/>
      <c r="D662" s="80"/>
      <c r="E662" s="79"/>
      <c r="F662" s="81"/>
      <c r="G662" s="80"/>
    </row>
    <row r="663" spans="1:7" ht="14.25" customHeight="1">
      <c r="A663" s="78"/>
      <c r="B663" s="78"/>
      <c r="C663" s="78"/>
      <c r="D663" s="80"/>
      <c r="E663" s="79"/>
      <c r="F663" s="81"/>
      <c r="G663" s="80"/>
    </row>
    <row r="664" spans="1:7" ht="14.25" customHeight="1">
      <c r="A664" s="78"/>
      <c r="B664" s="78"/>
      <c r="C664" s="78"/>
      <c r="D664" s="80"/>
      <c r="E664" s="79"/>
      <c r="F664" s="81"/>
      <c r="G664" s="80"/>
    </row>
    <row r="665" spans="1:7" ht="14.25" customHeight="1">
      <c r="A665" s="78"/>
      <c r="B665" s="78"/>
      <c r="C665" s="78"/>
      <c r="D665" s="80"/>
      <c r="E665" s="79"/>
      <c r="F665" s="81"/>
      <c r="G665" s="80"/>
    </row>
    <row r="666" spans="1:7" ht="14.25" customHeight="1">
      <c r="A666" s="78"/>
      <c r="B666" s="78"/>
      <c r="C666" s="78"/>
      <c r="D666" s="80"/>
      <c r="E666" s="79"/>
      <c r="F666" s="81"/>
      <c r="G666" s="80"/>
    </row>
    <row r="667" spans="1:7" ht="14.25" customHeight="1">
      <c r="A667" s="78"/>
      <c r="B667" s="78"/>
      <c r="C667" s="78"/>
      <c r="D667" s="80"/>
      <c r="E667" s="79"/>
      <c r="F667" s="81"/>
      <c r="G667" s="80"/>
    </row>
    <row r="668" spans="1:7" ht="14.25" customHeight="1">
      <c r="A668" s="78"/>
      <c r="B668" s="78"/>
      <c r="C668" s="78"/>
      <c r="D668" s="80"/>
      <c r="E668" s="79"/>
      <c r="F668" s="81"/>
      <c r="G668" s="80"/>
    </row>
    <row r="669" spans="1:7" ht="14.25" customHeight="1">
      <c r="A669" s="78"/>
      <c r="B669" s="78"/>
      <c r="C669" s="78"/>
      <c r="D669" s="80"/>
      <c r="E669" s="79"/>
      <c r="F669" s="81"/>
      <c r="G669" s="80"/>
    </row>
    <row r="670" spans="1:7" ht="14.25" customHeight="1">
      <c r="A670" s="78"/>
      <c r="B670" s="78"/>
      <c r="C670" s="78"/>
      <c r="D670" s="80"/>
      <c r="E670" s="79"/>
      <c r="F670" s="81"/>
      <c r="G670" s="80"/>
    </row>
    <row r="671" spans="1:7" ht="14.25" customHeight="1">
      <c r="A671" s="78"/>
      <c r="B671" s="78"/>
      <c r="C671" s="78"/>
      <c r="D671" s="80"/>
      <c r="E671" s="79"/>
      <c r="F671" s="81"/>
      <c r="G671" s="80"/>
    </row>
    <row r="672" spans="1:7" ht="14.25" customHeight="1">
      <c r="A672" s="78"/>
      <c r="B672" s="78"/>
      <c r="C672" s="78"/>
      <c r="D672" s="80"/>
      <c r="E672" s="79"/>
      <c r="F672" s="81"/>
      <c r="G672" s="80"/>
    </row>
    <row r="673" spans="1:7" ht="14.25" customHeight="1">
      <c r="A673" s="78"/>
      <c r="B673" s="78"/>
      <c r="C673" s="78"/>
      <c r="D673" s="80"/>
      <c r="E673" s="79"/>
      <c r="F673" s="81"/>
      <c r="G673" s="80"/>
    </row>
    <row r="674" spans="1:7" ht="14.25" customHeight="1">
      <c r="A674" s="78"/>
      <c r="B674" s="78"/>
      <c r="C674" s="78"/>
      <c r="D674" s="80"/>
      <c r="E674" s="79"/>
      <c r="F674" s="81"/>
      <c r="G674" s="80"/>
    </row>
    <row r="675" spans="1:7" ht="14.25" customHeight="1">
      <c r="A675" s="78"/>
      <c r="B675" s="78"/>
      <c r="C675" s="78"/>
      <c r="D675" s="80"/>
      <c r="E675" s="79"/>
      <c r="F675" s="81"/>
      <c r="G675" s="80"/>
    </row>
    <row r="676" spans="1:7" ht="14.25" customHeight="1">
      <c r="A676" s="78"/>
      <c r="B676" s="78"/>
      <c r="C676" s="78"/>
      <c r="D676" s="80"/>
      <c r="E676" s="79"/>
      <c r="F676" s="81"/>
      <c r="G676" s="80"/>
    </row>
    <row r="677" spans="1:7" ht="14.25" customHeight="1">
      <c r="A677" s="78"/>
      <c r="B677" s="78"/>
      <c r="C677" s="78"/>
      <c r="D677" s="80"/>
      <c r="E677" s="79"/>
      <c r="F677" s="81"/>
      <c r="G677" s="80"/>
    </row>
    <row r="678" spans="1:7" ht="14.25" customHeight="1">
      <c r="A678" s="78"/>
      <c r="B678" s="78"/>
      <c r="C678" s="78"/>
      <c r="D678" s="80"/>
      <c r="E678" s="79"/>
      <c r="F678" s="81"/>
      <c r="G678" s="80"/>
    </row>
    <row r="679" spans="1:7" ht="14.25" customHeight="1">
      <c r="A679" s="78"/>
      <c r="B679" s="78"/>
      <c r="C679" s="78"/>
      <c r="D679" s="80"/>
      <c r="E679" s="79"/>
      <c r="F679" s="81"/>
      <c r="G679" s="80"/>
    </row>
    <row r="680" spans="1:7" ht="14.25" customHeight="1">
      <c r="A680" s="78"/>
      <c r="B680" s="78"/>
      <c r="C680" s="78"/>
      <c r="D680" s="80"/>
      <c r="E680" s="79"/>
      <c r="F680" s="81"/>
      <c r="G680" s="80"/>
    </row>
    <row r="681" spans="1:7" ht="14.25" customHeight="1">
      <c r="A681" s="78"/>
      <c r="B681" s="78"/>
      <c r="C681" s="78"/>
      <c r="D681" s="80"/>
      <c r="E681" s="79"/>
      <c r="F681" s="81"/>
      <c r="G681" s="80"/>
    </row>
    <row r="682" spans="1:7" ht="14.25" customHeight="1">
      <c r="A682" s="78"/>
      <c r="B682" s="78"/>
      <c r="C682" s="78"/>
      <c r="D682" s="80"/>
      <c r="E682" s="79"/>
      <c r="F682" s="81"/>
      <c r="G682" s="80"/>
    </row>
    <row r="683" spans="1:7" ht="14.25" customHeight="1">
      <c r="A683" s="78"/>
      <c r="B683" s="78"/>
      <c r="C683" s="78"/>
      <c r="D683" s="80"/>
      <c r="E683" s="79"/>
      <c r="F683" s="81"/>
      <c r="G683" s="80"/>
    </row>
    <row r="684" spans="1:7" ht="14.25" customHeight="1">
      <c r="A684" s="78"/>
      <c r="B684" s="78"/>
      <c r="C684" s="78"/>
      <c r="D684" s="80"/>
      <c r="E684" s="79"/>
      <c r="F684" s="81"/>
      <c r="G684" s="80"/>
    </row>
    <row r="685" spans="1:7" ht="14.25" customHeight="1">
      <c r="A685" s="78"/>
      <c r="B685" s="78"/>
      <c r="C685" s="78"/>
      <c r="D685" s="80"/>
      <c r="E685" s="79"/>
      <c r="F685" s="81"/>
      <c r="G685" s="80"/>
    </row>
    <row r="686" spans="1:7" ht="14.25" customHeight="1">
      <c r="A686" s="78"/>
      <c r="B686" s="78"/>
      <c r="C686" s="78"/>
      <c r="D686" s="80"/>
      <c r="E686" s="79"/>
      <c r="F686" s="81"/>
      <c r="G686" s="80"/>
    </row>
    <row r="687" spans="1:7" ht="14.25" customHeight="1">
      <c r="A687" s="78"/>
      <c r="B687" s="78"/>
      <c r="C687" s="78"/>
      <c r="D687" s="80"/>
      <c r="E687" s="79"/>
      <c r="F687" s="81"/>
      <c r="G687" s="80"/>
    </row>
    <row r="688" spans="1:7" ht="14.25" customHeight="1">
      <c r="A688" s="78"/>
      <c r="B688" s="78"/>
      <c r="C688" s="78"/>
      <c r="D688" s="80"/>
      <c r="E688" s="79"/>
      <c r="F688" s="81"/>
      <c r="G688" s="80"/>
    </row>
    <row r="689" spans="1:7" ht="14.25" customHeight="1">
      <c r="A689" s="78"/>
      <c r="B689" s="78"/>
      <c r="C689" s="78"/>
      <c r="D689" s="80"/>
      <c r="E689" s="79"/>
      <c r="F689" s="81"/>
      <c r="G689" s="80"/>
    </row>
    <row r="690" spans="1:7" ht="14.25" customHeight="1">
      <c r="A690" s="78"/>
      <c r="B690" s="78"/>
      <c r="C690" s="78"/>
      <c r="D690" s="80"/>
      <c r="E690" s="79"/>
      <c r="F690" s="81"/>
      <c r="G690" s="80"/>
    </row>
    <row r="691" spans="1:7" ht="14.25" customHeight="1">
      <c r="A691" s="78"/>
      <c r="B691" s="78"/>
      <c r="C691" s="78"/>
      <c r="D691" s="80"/>
      <c r="E691" s="79"/>
      <c r="F691" s="81"/>
      <c r="G691" s="80"/>
    </row>
    <row r="692" spans="1:7" ht="14.25" customHeight="1">
      <c r="A692" s="78"/>
      <c r="B692" s="78"/>
      <c r="C692" s="78"/>
      <c r="D692" s="80"/>
      <c r="E692" s="79"/>
      <c r="F692" s="81"/>
      <c r="G692" s="80"/>
    </row>
    <row r="693" spans="1:7" ht="14.25" customHeight="1">
      <c r="A693" s="78"/>
      <c r="B693" s="78"/>
      <c r="C693" s="78"/>
      <c r="D693" s="80"/>
      <c r="E693" s="79"/>
      <c r="F693" s="81"/>
      <c r="G693" s="80"/>
    </row>
    <row r="694" spans="1:7" ht="14.25" customHeight="1">
      <c r="A694" s="78"/>
      <c r="B694" s="78"/>
      <c r="C694" s="78"/>
      <c r="D694" s="80"/>
      <c r="E694" s="79"/>
      <c r="F694" s="81"/>
      <c r="G694" s="80"/>
    </row>
    <row r="695" spans="1:7" ht="14.25" customHeight="1">
      <c r="A695" s="78"/>
      <c r="B695" s="78"/>
      <c r="C695" s="78"/>
      <c r="D695" s="80"/>
      <c r="E695" s="79"/>
      <c r="F695" s="81"/>
      <c r="G695" s="80"/>
    </row>
    <row r="696" spans="1:7" ht="14.25" customHeight="1">
      <c r="A696" s="78"/>
      <c r="B696" s="78"/>
      <c r="C696" s="78"/>
      <c r="D696" s="80"/>
      <c r="E696" s="79"/>
      <c r="F696" s="81"/>
      <c r="G696" s="80"/>
    </row>
    <row r="697" spans="1:7" ht="14.25" customHeight="1">
      <c r="A697" s="78"/>
      <c r="B697" s="78"/>
      <c r="C697" s="78"/>
      <c r="D697" s="80"/>
      <c r="E697" s="79"/>
      <c r="F697" s="81"/>
      <c r="G697" s="80"/>
    </row>
    <row r="698" spans="1:7" ht="14.25" customHeight="1">
      <c r="A698" s="78"/>
      <c r="B698" s="78"/>
      <c r="C698" s="78"/>
      <c r="D698" s="80"/>
      <c r="E698" s="79"/>
      <c r="F698" s="81"/>
      <c r="G698" s="80"/>
    </row>
    <row r="699" spans="1:7" ht="14.25" customHeight="1">
      <c r="A699" s="78"/>
      <c r="B699" s="78"/>
      <c r="C699" s="78"/>
      <c r="D699" s="80"/>
      <c r="E699" s="79"/>
      <c r="F699" s="81"/>
      <c r="G699" s="80"/>
    </row>
    <row r="700" spans="1:7" ht="14.25" customHeight="1">
      <c r="A700" s="78"/>
      <c r="B700" s="78"/>
      <c r="C700" s="78"/>
      <c r="D700" s="80"/>
      <c r="E700" s="79"/>
      <c r="F700" s="81"/>
      <c r="G700" s="80"/>
    </row>
    <row r="701" spans="1:7" ht="14.25" customHeight="1">
      <c r="A701" s="78"/>
      <c r="B701" s="78"/>
      <c r="C701" s="78"/>
      <c r="D701" s="80"/>
      <c r="E701" s="79"/>
      <c r="F701" s="81"/>
      <c r="G701" s="80"/>
    </row>
    <row r="702" spans="1:7" ht="14.25" customHeight="1">
      <c r="A702" s="78"/>
      <c r="B702" s="78"/>
      <c r="C702" s="78"/>
      <c r="D702" s="80"/>
      <c r="E702" s="79"/>
      <c r="F702" s="81"/>
      <c r="G702" s="80"/>
    </row>
    <row r="703" spans="1:7" ht="14.25" customHeight="1">
      <c r="A703" s="78"/>
      <c r="B703" s="78"/>
      <c r="C703" s="78"/>
      <c r="D703" s="80"/>
      <c r="E703" s="79"/>
      <c r="F703" s="81"/>
      <c r="G703" s="80"/>
    </row>
    <row r="704" spans="1:7" ht="14.25" customHeight="1">
      <c r="A704" s="78"/>
      <c r="B704" s="78"/>
      <c r="C704" s="78"/>
      <c r="D704" s="80"/>
      <c r="E704" s="79"/>
      <c r="F704" s="81"/>
      <c r="G704" s="80"/>
    </row>
    <row r="705" spans="1:7" ht="14.25" customHeight="1">
      <c r="A705" s="78"/>
      <c r="B705" s="78"/>
      <c r="C705" s="78"/>
      <c r="D705" s="80"/>
      <c r="E705" s="79"/>
      <c r="F705" s="81"/>
      <c r="G705" s="80"/>
    </row>
    <row r="706" spans="1:7" ht="14.25" customHeight="1">
      <c r="A706" s="78"/>
      <c r="B706" s="78"/>
      <c r="C706" s="78"/>
      <c r="D706" s="80"/>
      <c r="E706" s="79"/>
      <c r="F706" s="81"/>
      <c r="G706" s="80"/>
    </row>
    <row r="707" spans="1:7" ht="14.25" customHeight="1">
      <c r="A707" s="78"/>
      <c r="B707" s="78"/>
      <c r="C707" s="78"/>
      <c r="D707" s="80"/>
      <c r="E707" s="79"/>
      <c r="F707" s="81"/>
      <c r="G707" s="80"/>
    </row>
    <row r="708" spans="1:7" ht="14.25" customHeight="1">
      <c r="A708" s="78"/>
      <c r="B708" s="78"/>
      <c r="C708" s="78"/>
      <c r="D708" s="80"/>
      <c r="E708" s="79"/>
      <c r="F708" s="81"/>
      <c r="G708" s="80"/>
    </row>
    <row r="709" spans="1:7" ht="14.25" customHeight="1">
      <c r="A709" s="78"/>
      <c r="B709" s="78"/>
      <c r="C709" s="78"/>
      <c r="D709" s="80"/>
      <c r="E709" s="79"/>
      <c r="F709" s="81"/>
      <c r="G709" s="80"/>
    </row>
    <row r="710" spans="1:7" ht="14.25" customHeight="1">
      <c r="A710" s="78"/>
      <c r="B710" s="78"/>
      <c r="C710" s="78"/>
      <c r="D710" s="80"/>
      <c r="E710" s="79"/>
      <c r="F710" s="81"/>
      <c r="G710" s="80"/>
    </row>
    <row r="711" spans="1:7" ht="14.25" customHeight="1">
      <c r="A711" s="78"/>
      <c r="B711" s="78"/>
      <c r="C711" s="78"/>
      <c r="D711" s="80"/>
      <c r="E711" s="79"/>
      <c r="F711" s="81"/>
      <c r="G711" s="80"/>
    </row>
    <row r="712" spans="1:7" ht="14.25" customHeight="1">
      <c r="A712" s="78"/>
      <c r="B712" s="78"/>
      <c r="C712" s="78"/>
      <c r="D712" s="80"/>
      <c r="E712" s="79"/>
      <c r="F712" s="81"/>
      <c r="G712" s="80"/>
    </row>
    <row r="713" spans="1:7" ht="14.25" customHeight="1">
      <c r="A713" s="78"/>
      <c r="B713" s="78"/>
      <c r="C713" s="78"/>
      <c r="D713" s="80"/>
      <c r="E713" s="79"/>
      <c r="F713" s="81"/>
      <c r="G713" s="80"/>
    </row>
    <row r="714" spans="1:7" ht="14.25" customHeight="1">
      <c r="A714" s="78"/>
      <c r="B714" s="78"/>
      <c r="C714" s="78"/>
      <c r="D714" s="80"/>
      <c r="E714" s="79"/>
      <c r="F714" s="81"/>
      <c r="G714" s="80"/>
    </row>
    <row r="715" spans="1:7" ht="14.25" customHeight="1">
      <c r="A715" s="78"/>
      <c r="B715" s="78"/>
      <c r="C715" s="78"/>
      <c r="D715" s="80"/>
      <c r="E715" s="79"/>
      <c r="F715" s="81"/>
      <c r="G715" s="80"/>
    </row>
    <row r="716" spans="1:7" ht="14.25" customHeight="1">
      <c r="A716" s="78"/>
      <c r="B716" s="78"/>
      <c r="C716" s="78"/>
      <c r="D716" s="80"/>
      <c r="E716" s="79"/>
      <c r="F716" s="81"/>
      <c r="G716" s="80"/>
    </row>
    <row r="717" spans="1:7" ht="14.25" customHeight="1">
      <c r="A717" s="78"/>
      <c r="B717" s="78"/>
      <c r="C717" s="78"/>
      <c r="D717" s="80"/>
      <c r="E717" s="79"/>
      <c r="F717" s="81"/>
      <c r="G717" s="80"/>
    </row>
    <row r="718" spans="1:7" ht="14.25" customHeight="1">
      <c r="A718" s="78"/>
      <c r="B718" s="78"/>
      <c r="C718" s="78"/>
      <c r="D718" s="80"/>
      <c r="E718" s="79"/>
      <c r="F718" s="81"/>
      <c r="G718" s="80"/>
    </row>
    <row r="719" spans="1:7" ht="14.25" customHeight="1">
      <c r="A719" s="78"/>
      <c r="B719" s="78"/>
      <c r="C719" s="78"/>
      <c r="D719" s="80"/>
      <c r="E719" s="79"/>
      <c r="F719" s="81"/>
      <c r="G719" s="80"/>
    </row>
    <row r="720" spans="1:7" ht="14.25" customHeight="1">
      <c r="A720" s="78"/>
      <c r="B720" s="78"/>
      <c r="C720" s="78"/>
      <c r="D720" s="80"/>
      <c r="E720" s="79"/>
      <c r="F720" s="81"/>
      <c r="G720" s="80"/>
    </row>
    <row r="721" spans="1:7" ht="14.25" customHeight="1">
      <c r="A721" s="78"/>
      <c r="B721" s="78"/>
      <c r="C721" s="78"/>
      <c r="D721" s="80"/>
      <c r="E721" s="79"/>
      <c r="F721" s="81"/>
      <c r="G721" s="80"/>
    </row>
    <row r="722" spans="1:7" ht="14.25" customHeight="1">
      <c r="A722" s="78"/>
      <c r="B722" s="78"/>
      <c r="C722" s="78"/>
      <c r="D722" s="80"/>
      <c r="E722" s="79"/>
      <c r="F722" s="81"/>
      <c r="G722" s="80"/>
    </row>
    <row r="723" spans="1:7" ht="14.25" customHeight="1">
      <c r="A723" s="78"/>
      <c r="B723" s="78"/>
      <c r="C723" s="78"/>
      <c r="D723" s="80"/>
      <c r="E723" s="79"/>
      <c r="F723" s="81"/>
      <c r="G723" s="80"/>
    </row>
    <row r="724" spans="1:7" ht="14.25" customHeight="1">
      <c r="A724" s="78"/>
      <c r="B724" s="78"/>
      <c r="C724" s="78"/>
      <c r="D724" s="80"/>
      <c r="E724" s="79"/>
      <c r="F724" s="81"/>
      <c r="G724" s="80"/>
    </row>
    <row r="725" spans="1:7" ht="14.25" customHeight="1">
      <c r="A725" s="78"/>
      <c r="B725" s="78"/>
      <c r="C725" s="78"/>
      <c r="D725" s="80"/>
      <c r="E725" s="79"/>
      <c r="F725" s="81"/>
      <c r="G725" s="80"/>
    </row>
    <row r="726" spans="1:7" ht="14.25" customHeight="1">
      <c r="A726" s="78"/>
      <c r="B726" s="78"/>
      <c r="C726" s="78"/>
      <c r="D726" s="80"/>
      <c r="E726" s="79"/>
      <c r="F726" s="81"/>
      <c r="G726" s="80"/>
    </row>
    <row r="727" spans="1:7" ht="14.25" customHeight="1">
      <c r="A727" s="78"/>
      <c r="B727" s="78"/>
      <c r="C727" s="78"/>
      <c r="D727" s="80"/>
      <c r="E727" s="79"/>
      <c r="F727" s="81"/>
      <c r="G727" s="80"/>
    </row>
    <row r="728" spans="1:7" ht="14.25" customHeight="1">
      <c r="A728" s="78"/>
      <c r="B728" s="78"/>
      <c r="C728" s="78"/>
      <c r="D728" s="80"/>
      <c r="E728" s="79"/>
      <c r="F728" s="81"/>
      <c r="G728" s="80"/>
    </row>
    <row r="729" spans="1:7" ht="14.25" customHeight="1">
      <c r="A729" s="78"/>
      <c r="B729" s="78"/>
      <c r="C729" s="78"/>
      <c r="D729" s="80"/>
      <c r="E729" s="79"/>
      <c r="F729" s="81"/>
      <c r="G729" s="80"/>
    </row>
    <row r="730" spans="1:7" ht="14.25" customHeight="1">
      <c r="A730" s="78"/>
      <c r="B730" s="78"/>
      <c r="C730" s="78"/>
      <c r="D730" s="80"/>
      <c r="E730" s="79"/>
      <c r="F730" s="81"/>
      <c r="G730" s="80"/>
    </row>
    <row r="731" spans="1:7" ht="14.25" customHeight="1">
      <c r="A731" s="78"/>
      <c r="B731" s="78"/>
      <c r="C731" s="78"/>
      <c r="D731" s="80"/>
      <c r="E731" s="79"/>
      <c r="F731" s="81"/>
      <c r="G731" s="80"/>
    </row>
    <row r="732" spans="1:7" ht="14.25" customHeight="1">
      <c r="A732" s="78"/>
      <c r="B732" s="78"/>
      <c r="C732" s="78"/>
      <c r="D732" s="80"/>
      <c r="E732" s="79"/>
      <c r="F732" s="81"/>
      <c r="G732" s="80"/>
    </row>
    <row r="733" spans="1:7" ht="14.25" customHeight="1">
      <c r="A733" s="78"/>
      <c r="B733" s="78"/>
      <c r="C733" s="78"/>
      <c r="D733" s="80"/>
      <c r="E733" s="79"/>
      <c r="F733" s="81"/>
      <c r="G733" s="80"/>
    </row>
    <row r="734" spans="1:7" ht="14.25" customHeight="1">
      <c r="A734" s="78"/>
      <c r="B734" s="78"/>
      <c r="C734" s="78"/>
      <c r="D734" s="80"/>
      <c r="E734" s="79"/>
      <c r="F734" s="81"/>
      <c r="G734" s="80"/>
    </row>
    <row r="735" spans="1:7" ht="14.25" customHeight="1">
      <c r="A735" s="78"/>
      <c r="B735" s="78"/>
      <c r="C735" s="78"/>
      <c r="D735" s="80"/>
      <c r="E735" s="79"/>
      <c r="F735" s="81"/>
      <c r="G735" s="80"/>
    </row>
    <row r="736" spans="1:7" ht="14.25" customHeight="1">
      <c r="A736" s="78"/>
      <c r="B736" s="78"/>
      <c r="C736" s="78"/>
      <c r="D736" s="80"/>
      <c r="E736" s="79"/>
      <c r="F736" s="81"/>
      <c r="G736" s="80"/>
    </row>
    <row r="737" spans="1:7" ht="14.25" customHeight="1">
      <c r="A737" s="78"/>
      <c r="B737" s="78"/>
      <c r="C737" s="78"/>
      <c r="D737" s="80"/>
      <c r="E737" s="79"/>
      <c r="F737" s="81"/>
      <c r="G737" s="80"/>
    </row>
    <row r="738" spans="1:7" ht="14.25" customHeight="1">
      <c r="A738" s="78"/>
      <c r="B738" s="78"/>
      <c r="C738" s="78"/>
      <c r="D738" s="80"/>
      <c r="E738" s="79"/>
      <c r="F738" s="81"/>
      <c r="G738" s="80"/>
    </row>
    <row r="739" spans="1:7" ht="14.25" customHeight="1">
      <c r="A739" s="78"/>
      <c r="B739" s="78"/>
      <c r="C739" s="78"/>
      <c r="D739" s="80"/>
      <c r="E739" s="79"/>
      <c r="F739" s="81"/>
      <c r="G739" s="80"/>
    </row>
    <row r="740" spans="1:7" ht="14.25" customHeight="1">
      <c r="A740" s="78"/>
      <c r="B740" s="78"/>
      <c r="C740" s="78"/>
      <c r="D740" s="80"/>
      <c r="E740" s="79"/>
      <c r="F740" s="81"/>
      <c r="G740" s="80"/>
    </row>
    <row r="741" spans="1:7" ht="14.25" customHeight="1">
      <c r="A741" s="78"/>
      <c r="B741" s="78"/>
      <c r="C741" s="78"/>
      <c r="D741" s="80"/>
      <c r="E741" s="79"/>
      <c r="F741" s="81"/>
      <c r="G741" s="80"/>
    </row>
    <row r="742" spans="1:7" ht="14.25" customHeight="1">
      <c r="A742" s="78"/>
      <c r="B742" s="78"/>
      <c r="C742" s="78"/>
      <c r="D742" s="80"/>
      <c r="E742" s="79"/>
      <c r="F742" s="81"/>
      <c r="G742" s="80"/>
    </row>
    <row r="743" spans="1:7" ht="14.25" customHeight="1">
      <c r="A743" s="78"/>
      <c r="B743" s="78"/>
      <c r="C743" s="78"/>
      <c r="D743" s="80"/>
      <c r="E743" s="79"/>
      <c r="F743" s="81"/>
      <c r="G743" s="80"/>
    </row>
    <row r="744" spans="1:7" ht="14.25" customHeight="1">
      <c r="A744" s="78"/>
      <c r="B744" s="78"/>
      <c r="C744" s="78"/>
      <c r="D744" s="80"/>
      <c r="E744" s="79"/>
      <c r="F744" s="81"/>
      <c r="G744" s="80"/>
    </row>
    <row r="745" spans="1:7" ht="14.25" customHeight="1">
      <c r="A745" s="78"/>
      <c r="B745" s="78"/>
      <c r="C745" s="78"/>
      <c r="D745" s="80"/>
      <c r="E745" s="79"/>
      <c r="F745" s="81"/>
      <c r="G745" s="80"/>
    </row>
    <row r="746" spans="1:7" ht="14.25" customHeight="1">
      <c r="A746" s="78"/>
      <c r="B746" s="78"/>
      <c r="C746" s="78"/>
      <c r="D746" s="80"/>
      <c r="E746" s="79"/>
      <c r="F746" s="81"/>
      <c r="G746" s="80"/>
    </row>
    <row r="747" spans="1:7" ht="14.25" customHeight="1">
      <c r="A747" s="78"/>
      <c r="B747" s="78"/>
      <c r="C747" s="78"/>
      <c r="D747" s="80"/>
      <c r="E747" s="79"/>
      <c r="F747" s="81"/>
      <c r="G747" s="80"/>
    </row>
    <row r="748" spans="1:7" ht="14.25" customHeight="1">
      <c r="A748" s="78"/>
      <c r="B748" s="78"/>
      <c r="C748" s="78"/>
      <c r="D748" s="80"/>
      <c r="E748" s="79"/>
      <c r="F748" s="81"/>
      <c r="G748" s="80"/>
    </row>
    <row r="749" spans="1:7" ht="14.25" customHeight="1">
      <c r="A749" s="78"/>
      <c r="B749" s="78"/>
      <c r="C749" s="78"/>
      <c r="D749" s="80"/>
      <c r="E749" s="79"/>
      <c r="F749" s="81"/>
      <c r="G749" s="80"/>
    </row>
    <row r="750" spans="1:7" ht="14.25" customHeight="1">
      <c r="A750" s="78"/>
      <c r="B750" s="78"/>
      <c r="C750" s="78"/>
      <c r="D750" s="80"/>
      <c r="E750" s="79"/>
      <c r="F750" s="81"/>
      <c r="G750" s="80"/>
    </row>
    <row r="751" spans="1:7" ht="14.25" customHeight="1">
      <c r="A751" s="78"/>
      <c r="B751" s="78"/>
      <c r="C751" s="78"/>
      <c r="D751" s="80"/>
      <c r="E751" s="79"/>
      <c r="F751" s="81"/>
      <c r="G751" s="80"/>
    </row>
    <row r="752" spans="1:7" ht="14.25" customHeight="1">
      <c r="A752" s="78"/>
      <c r="B752" s="78"/>
      <c r="C752" s="78"/>
      <c r="D752" s="80"/>
      <c r="E752" s="79"/>
      <c r="F752" s="81"/>
      <c r="G752" s="80"/>
    </row>
    <row r="753" spans="1:7" ht="14.25" customHeight="1">
      <c r="A753" s="78"/>
      <c r="B753" s="78"/>
      <c r="C753" s="78"/>
      <c r="D753" s="80"/>
      <c r="E753" s="79"/>
      <c r="F753" s="81"/>
      <c r="G753" s="80"/>
    </row>
    <row r="754" spans="1:7" ht="14.25" customHeight="1">
      <c r="A754" s="78"/>
      <c r="B754" s="78"/>
      <c r="C754" s="78"/>
      <c r="D754" s="80"/>
      <c r="E754" s="79"/>
      <c r="F754" s="81"/>
      <c r="G754" s="80"/>
    </row>
    <row r="755" spans="1:7" ht="14.25" customHeight="1">
      <c r="A755" s="78"/>
      <c r="B755" s="78"/>
      <c r="C755" s="78"/>
      <c r="D755" s="80"/>
      <c r="E755" s="79"/>
      <c r="F755" s="81"/>
      <c r="G755" s="80"/>
    </row>
    <row r="756" spans="1:7" ht="14.25" customHeight="1">
      <c r="A756" s="78"/>
      <c r="B756" s="78"/>
      <c r="C756" s="78"/>
      <c r="D756" s="80"/>
      <c r="E756" s="79"/>
      <c r="F756" s="81"/>
      <c r="G756" s="80"/>
    </row>
    <row r="757" spans="1:7" ht="14.25" customHeight="1">
      <c r="A757" s="78"/>
      <c r="B757" s="78"/>
      <c r="C757" s="78"/>
      <c r="D757" s="80"/>
      <c r="E757" s="79"/>
      <c r="F757" s="81"/>
      <c r="G757" s="80"/>
    </row>
    <row r="758" spans="1:7" ht="14.25" customHeight="1">
      <c r="A758" s="78"/>
      <c r="B758" s="78"/>
      <c r="C758" s="78"/>
      <c r="D758" s="80"/>
      <c r="E758" s="79"/>
      <c r="F758" s="81"/>
      <c r="G758" s="80"/>
    </row>
    <row r="759" spans="1:7" ht="14.25" customHeight="1">
      <c r="A759" s="78"/>
      <c r="B759" s="78"/>
      <c r="C759" s="78"/>
      <c r="D759" s="80"/>
      <c r="E759" s="79"/>
      <c r="F759" s="81"/>
      <c r="G759" s="80"/>
    </row>
    <row r="760" spans="1:7" ht="14.25" customHeight="1">
      <c r="A760" s="78"/>
      <c r="B760" s="78"/>
      <c r="C760" s="78"/>
      <c r="D760" s="80"/>
      <c r="E760" s="79"/>
      <c r="F760" s="81"/>
      <c r="G760" s="80"/>
    </row>
    <row r="761" spans="1:7" ht="14.25" customHeight="1">
      <c r="A761" s="78"/>
      <c r="B761" s="78"/>
      <c r="C761" s="78"/>
      <c r="D761" s="80"/>
      <c r="E761" s="79"/>
      <c r="F761" s="81"/>
      <c r="G761" s="80"/>
    </row>
    <row r="762" spans="1:7" ht="14.25" customHeight="1">
      <c r="A762" s="78"/>
      <c r="B762" s="78"/>
      <c r="C762" s="78"/>
      <c r="D762" s="80"/>
      <c r="E762" s="79"/>
      <c r="F762" s="81"/>
      <c r="G762" s="80"/>
    </row>
    <row r="763" spans="1:7" ht="14.25" customHeight="1">
      <c r="A763" s="78"/>
      <c r="B763" s="78"/>
      <c r="C763" s="78"/>
      <c r="D763" s="80"/>
      <c r="E763" s="79"/>
      <c r="F763" s="81"/>
      <c r="G763" s="80"/>
    </row>
    <row r="764" spans="1:7" ht="14.25" customHeight="1">
      <c r="A764" s="78"/>
      <c r="B764" s="78"/>
      <c r="C764" s="78"/>
      <c r="D764" s="80"/>
      <c r="E764" s="79"/>
      <c r="F764" s="81"/>
      <c r="G764" s="80"/>
    </row>
    <row r="765" spans="1:7" ht="14.25" customHeight="1">
      <c r="A765" s="78"/>
      <c r="B765" s="78"/>
      <c r="C765" s="78"/>
      <c r="D765" s="80"/>
      <c r="E765" s="79"/>
      <c r="F765" s="81"/>
      <c r="G765" s="80"/>
    </row>
    <row r="766" spans="1:7" ht="14.25" customHeight="1">
      <c r="A766" s="78"/>
      <c r="B766" s="78"/>
      <c r="C766" s="78"/>
      <c r="D766" s="80"/>
      <c r="E766" s="79"/>
      <c r="F766" s="81"/>
      <c r="G766" s="80"/>
    </row>
    <row r="767" spans="1:7" ht="14.25" customHeight="1">
      <c r="A767" s="78"/>
      <c r="B767" s="78"/>
      <c r="C767" s="78"/>
      <c r="D767" s="80"/>
      <c r="E767" s="79"/>
      <c r="F767" s="81"/>
      <c r="G767" s="80"/>
    </row>
    <row r="768" spans="1:7" ht="14.25" customHeight="1">
      <c r="A768" s="78"/>
      <c r="B768" s="78"/>
      <c r="C768" s="78"/>
      <c r="D768" s="80"/>
      <c r="E768" s="79"/>
      <c r="F768" s="81"/>
      <c r="G768" s="80"/>
    </row>
    <row r="769" spans="1:7" ht="14.25" customHeight="1">
      <c r="A769" s="78"/>
      <c r="B769" s="78"/>
      <c r="C769" s="78"/>
      <c r="D769" s="80"/>
      <c r="E769" s="79"/>
      <c r="F769" s="81"/>
      <c r="G769" s="80"/>
    </row>
    <row r="770" spans="1:7" ht="14.25" customHeight="1">
      <c r="A770" s="78"/>
      <c r="B770" s="78"/>
      <c r="C770" s="78"/>
      <c r="D770" s="80"/>
      <c r="E770" s="79"/>
      <c r="F770" s="81"/>
      <c r="G770" s="80"/>
    </row>
    <row r="771" spans="1:7" ht="14.25" customHeight="1">
      <c r="A771" s="78"/>
      <c r="B771" s="78"/>
      <c r="C771" s="78"/>
      <c r="D771" s="80"/>
      <c r="E771" s="79"/>
      <c r="F771" s="81"/>
      <c r="G771" s="80"/>
    </row>
    <row r="772" spans="1:7" ht="14.25" customHeight="1">
      <c r="A772" s="78"/>
      <c r="B772" s="78"/>
      <c r="C772" s="78"/>
      <c r="D772" s="80"/>
      <c r="E772" s="79"/>
      <c r="F772" s="81"/>
      <c r="G772" s="80"/>
    </row>
    <row r="773" spans="1:7" ht="14.25" customHeight="1">
      <c r="A773" s="78"/>
      <c r="B773" s="78"/>
      <c r="C773" s="78"/>
      <c r="D773" s="80"/>
      <c r="E773" s="79"/>
      <c r="F773" s="81"/>
      <c r="G773" s="80"/>
    </row>
    <row r="774" spans="1:7" ht="14.25" customHeight="1">
      <c r="A774" s="78"/>
      <c r="B774" s="78"/>
      <c r="C774" s="78"/>
      <c r="D774" s="80"/>
      <c r="E774" s="79"/>
      <c r="F774" s="81"/>
      <c r="G774" s="80"/>
    </row>
    <row r="775" spans="1:7" ht="14.25" customHeight="1">
      <c r="A775" s="78"/>
      <c r="B775" s="78"/>
      <c r="C775" s="78"/>
      <c r="D775" s="80"/>
      <c r="E775" s="79"/>
      <c r="F775" s="81"/>
      <c r="G775" s="80"/>
    </row>
    <row r="776" spans="1:7" ht="14.25" customHeight="1">
      <c r="A776" s="78"/>
      <c r="B776" s="78"/>
      <c r="C776" s="78"/>
      <c r="D776" s="80"/>
      <c r="E776" s="79"/>
      <c r="F776" s="81"/>
      <c r="G776" s="80"/>
    </row>
    <row r="777" spans="1:7" ht="14.25" customHeight="1">
      <c r="A777" s="78"/>
      <c r="B777" s="78"/>
      <c r="C777" s="78"/>
      <c r="D777" s="80"/>
      <c r="E777" s="79"/>
      <c r="F777" s="81"/>
      <c r="G777" s="80"/>
    </row>
    <row r="778" spans="1:7" ht="14.25" customHeight="1">
      <c r="A778" s="78"/>
      <c r="B778" s="78"/>
      <c r="C778" s="78"/>
      <c r="D778" s="80"/>
      <c r="E778" s="79"/>
      <c r="F778" s="81"/>
      <c r="G778" s="80"/>
    </row>
    <row r="779" spans="1:7" ht="14.25" customHeight="1">
      <c r="A779" s="78"/>
      <c r="B779" s="78"/>
      <c r="C779" s="78"/>
      <c r="D779" s="80"/>
      <c r="E779" s="79"/>
      <c r="F779" s="81"/>
      <c r="G779" s="80"/>
    </row>
    <row r="780" spans="1:7" ht="14.25" customHeight="1">
      <c r="A780" s="78"/>
      <c r="B780" s="78"/>
      <c r="C780" s="78"/>
      <c r="D780" s="80"/>
      <c r="E780" s="79"/>
      <c r="F780" s="81"/>
      <c r="G780" s="80"/>
    </row>
    <row r="781" spans="1:7" ht="14.25" customHeight="1">
      <c r="A781" s="78"/>
      <c r="B781" s="78"/>
      <c r="C781" s="78"/>
      <c r="D781" s="80"/>
      <c r="E781" s="79"/>
      <c r="F781" s="81"/>
      <c r="G781" s="80"/>
    </row>
    <row r="782" spans="1:7" ht="14.25" customHeight="1">
      <c r="A782" s="78"/>
      <c r="B782" s="78"/>
      <c r="C782" s="78"/>
      <c r="D782" s="80"/>
      <c r="E782" s="79"/>
      <c r="F782" s="81"/>
      <c r="G782" s="80"/>
    </row>
    <row r="783" spans="1:7" ht="14.25" customHeight="1">
      <c r="A783" s="78"/>
      <c r="B783" s="78"/>
      <c r="C783" s="78"/>
      <c r="D783" s="80"/>
      <c r="E783" s="79"/>
      <c r="F783" s="81"/>
      <c r="G783" s="80"/>
    </row>
    <row r="784" spans="1:7" ht="14.25" customHeight="1">
      <c r="A784" s="78"/>
      <c r="B784" s="78"/>
      <c r="C784" s="78"/>
      <c r="D784" s="80"/>
      <c r="E784" s="79"/>
      <c r="F784" s="81"/>
      <c r="G784" s="80"/>
    </row>
    <row r="785" spans="1:7" ht="14.25" customHeight="1">
      <c r="A785" s="78"/>
      <c r="B785" s="78"/>
      <c r="C785" s="78"/>
      <c r="D785" s="80"/>
      <c r="E785" s="79"/>
      <c r="F785" s="81"/>
      <c r="G785" s="80"/>
    </row>
    <row r="786" spans="1:7" ht="14.25" customHeight="1">
      <c r="A786" s="78"/>
      <c r="B786" s="78"/>
      <c r="C786" s="78"/>
      <c r="D786" s="80"/>
      <c r="E786" s="79"/>
      <c r="F786" s="81"/>
      <c r="G786" s="80"/>
    </row>
    <row r="787" spans="1:7" ht="14.25" customHeight="1">
      <c r="A787" s="78"/>
      <c r="B787" s="78"/>
      <c r="C787" s="78"/>
      <c r="D787" s="80"/>
      <c r="E787" s="79"/>
      <c r="F787" s="81"/>
      <c r="G787" s="80"/>
    </row>
    <row r="788" spans="1:7" ht="14.25" customHeight="1">
      <c r="A788" s="78"/>
      <c r="B788" s="78"/>
      <c r="C788" s="78"/>
      <c r="D788" s="80"/>
      <c r="E788" s="79"/>
      <c r="F788" s="81"/>
      <c r="G788" s="80"/>
    </row>
    <row r="789" spans="1:7" ht="14.25" customHeight="1">
      <c r="A789" s="78"/>
      <c r="B789" s="78"/>
      <c r="C789" s="78"/>
      <c r="D789" s="80"/>
      <c r="E789" s="79"/>
      <c r="F789" s="81"/>
      <c r="G789" s="80"/>
    </row>
    <row r="790" spans="1:7" ht="14.25" customHeight="1">
      <c r="A790" s="78"/>
      <c r="B790" s="78"/>
      <c r="C790" s="78"/>
      <c r="D790" s="80"/>
      <c r="E790" s="79"/>
      <c r="F790" s="81"/>
      <c r="G790" s="80"/>
    </row>
    <row r="791" spans="1:7" ht="14.25" customHeight="1">
      <c r="A791" s="78"/>
      <c r="B791" s="78"/>
      <c r="C791" s="78"/>
      <c r="D791" s="80"/>
      <c r="E791" s="79"/>
      <c r="F791" s="81"/>
      <c r="G791" s="80"/>
    </row>
    <row r="792" spans="1:7" ht="14.25" customHeight="1">
      <c r="A792" s="78"/>
      <c r="B792" s="78"/>
      <c r="C792" s="78"/>
      <c r="D792" s="80"/>
      <c r="E792" s="79"/>
      <c r="F792" s="81"/>
      <c r="G792" s="80"/>
    </row>
    <row r="793" spans="1:7" ht="14.25" customHeight="1">
      <c r="A793" s="78"/>
      <c r="B793" s="78"/>
      <c r="C793" s="78"/>
      <c r="D793" s="80"/>
      <c r="E793" s="79"/>
      <c r="F793" s="81"/>
      <c r="G793" s="80"/>
    </row>
    <row r="794" spans="1:7" ht="14.25" customHeight="1">
      <c r="A794" s="78"/>
      <c r="B794" s="78"/>
      <c r="C794" s="78"/>
      <c r="D794" s="80"/>
      <c r="E794" s="79"/>
      <c r="F794" s="81"/>
      <c r="G794" s="80"/>
    </row>
    <row r="795" spans="1:7" ht="14.25" customHeight="1">
      <c r="A795" s="78"/>
      <c r="B795" s="78"/>
      <c r="C795" s="78"/>
      <c r="D795" s="80"/>
      <c r="E795" s="79"/>
      <c r="F795" s="81"/>
      <c r="G795" s="80"/>
    </row>
    <row r="796" spans="1:7" ht="14.25" customHeight="1">
      <c r="A796" s="78"/>
      <c r="B796" s="78"/>
      <c r="C796" s="78"/>
      <c r="D796" s="80"/>
      <c r="E796" s="79"/>
      <c r="F796" s="81"/>
      <c r="G796" s="80"/>
    </row>
    <row r="797" spans="1:7" ht="14.25" customHeight="1">
      <c r="A797" s="78"/>
      <c r="B797" s="78"/>
      <c r="C797" s="78"/>
      <c r="D797" s="80"/>
      <c r="E797" s="79"/>
      <c r="F797" s="81"/>
      <c r="G797" s="80"/>
    </row>
    <row r="798" spans="1:7" ht="14.25" customHeight="1">
      <c r="A798" s="78"/>
      <c r="B798" s="78"/>
      <c r="C798" s="78"/>
      <c r="D798" s="80"/>
      <c r="E798" s="79"/>
      <c r="F798" s="81"/>
      <c r="G798" s="80"/>
    </row>
    <row r="799" spans="1:7" ht="14.25" customHeight="1">
      <c r="A799" s="78"/>
      <c r="B799" s="78"/>
      <c r="C799" s="78"/>
      <c r="D799" s="80"/>
      <c r="E799" s="79"/>
      <c r="F799" s="81"/>
      <c r="G799" s="80"/>
    </row>
    <row r="800" spans="1:7" ht="14.25" customHeight="1">
      <c r="A800" s="78"/>
      <c r="B800" s="78"/>
      <c r="C800" s="78"/>
      <c r="D800" s="80"/>
      <c r="E800" s="79"/>
      <c r="F800" s="81"/>
      <c r="G800" s="80"/>
    </row>
    <row r="801" spans="1:7" ht="14.25" customHeight="1">
      <c r="A801" s="78"/>
      <c r="B801" s="78"/>
      <c r="C801" s="78"/>
      <c r="D801" s="80"/>
      <c r="E801" s="79"/>
      <c r="F801" s="81"/>
      <c r="G801" s="80"/>
    </row>
    <row r="802" spans="1:7" ht="14.25" customHeight="1">
      <c r="A802" s="78"/>
      <c r="B802" s="78"/>
      <c r="C802" s="78"/>
      <c r="D802" s="80"/>
      <c r="E802" s="79"/>
      <c r="F802" s="81"/>
      <c r="G802" s="80"/>
    </row>
    <row r="803" spans="1:7" ht="14.25" customHeight="1">
      <c r="A803" s="78"/>
      <c r="B803" s="78"/>
      <c r="C803" s="78"/>
      <c r="D803" s="80"/>
      <c r="E803" s="79"/>
      <c r="F803" s="81"/>
      <c r="G803" s="80"/>
    </row>
    <row r="804" spans="1:7" ht="14.25" customHeight="1">
      <c r="A804" s="78"/>
      <c r="B804" s="78"/>
      <c r="C804" s="78"/>
      <c r="D804" s="80"/>
      <c r="E804" s="79"/>
      <c r="F804" s="81"/>
      <c r="G804" s="80"/>
    </row>
    <row r="805" spans="1:7" ht="14.25" customHeight="1">
      <c r="A805" s="78"/>
      <c r="B805" s="78"/>
      <c r="C805" s="78"/>
      <c r="D805" s="80"/>
      <c r="E805" s="79"/>
      <c r="F805" s="81"/>
      <c r="G805" s="80"/>
    </row>
    <row r="806" spans="1:7" ht="14.25" customHeight="1">
      <c r="A806" s="78"/>
      <c r="B806" s="78"/>
      <c r="C806" s="78"/>
      <c r="D806" s="80"/>
      <c r="E806" s="79"/>
      <c r="F806" s="81"/>
      <c r="G806" s="80"/>
    </row>
    <row r="807" spans="1:7" ht="14.25" customHeight="1">
      <c r="A807" s="78"/>
      <c r="B807" s="78"/>
      <c r="C807" s="78"/>
      <c r="D807" s="80"/>
      <c r="E807" s="79"/>
      <c r="F807" s="81"/>
      <c r="G807" s="80"/>
    </row>
    <row r="808" spans="1:7" ht="14.25" customHeight="1">
      <c r="A808" s="78"/>
      <c r="B808" s="78"/>
      <c r="C808" s="78"/>
      <c r="D808" s="80"/>
      <c r="E808" s="79"/>
      <c r="F808" s="81"/>
      <c r="G808" s="80"/>
    </row>
    <row r="809" spans="1:7" ht="14.25" customHeight="1">
      <c r="A809" s="78"/>
      <c r="B809" s="78"/>
      <c r="C809" s="78"/>
      <c r="D809" s="80"/>
      <c r="E809" s="79"/>
      <c r="F809" s="81"/>
      <c r="G809" s="80"/>
    </row>
    <row r="810" spans="1:7" ht="14.25" customHeight="1">
      <c r="A810" s="78"/>
      <c r="B810" s="78"/>
      <c r="C810" s="78"/>
      <c r="D810" s="80"/>
      <c r="E810" s="79"/>
      <c r="F810" s="81"/>
      <c r="G810" s="80"/>
    </row>
    <row r="811" spans="1:7" ht="14.25" customHeight="1">
      <c r="A811" s="78"/>
      <c r="B811" s="78"/>
      <c r="C811" s="78"/>
      <c r="D811" s="80"/>
      <c r="E811" s="79"/>
      <c r="F811" s="81"/>
      <c r="G811" s="80"/>
    </row>
    <row r="812" spans="1:7" ht="14.25" customHeight="1">
      <c r="A812" s="78"/>
      <c r="B812" s="78"/>
      <c r="C812" s="78"/>
      <c r="D812" s="80"/>
      <c r="E812" s="79"/>
      <c r="F812" s="81"/>
      <c r="G812" s="80"/>
    </row>
    <row r="813" spans="1:7" ht="14.25" customHeight="1">
      <c r="A813" s="78"/>
      <c r="B813" s="78"/>
      <c r="C813" s="78"/>
      <c r="D813" s="80"/>
      <c r="E813" s="79"/>
      <c r="F813" s="81"/>
      <c r="G813" s="80"/>
    </row>
    <row r="814" spans="1:7" ht="14.25" customHeight="1">
      <c r="A814" s="78"/>
      <c r="B814" s="78"/>
      <c r="C814" s="78"/>
      <c r="D814" s="80"/>
      <c r="E814" s="79"/>
      <c r="F814" s="81"/>
      <c r="G814" s="80"/>
    </row>
    <row r="815" spans="1:7" ht="14.25" customHeight="1">
      <c r="A815" s="78"/>
      <c r="B815" s="78"/>
      <c r="C815" s="78"/>
      <c r="D815" s="80"/>
      <c r="E815" s="79"/>
      <c r="F815" s="81"/>
      <c r="G815" s="80"/>
    </row>
    <row r="816" spans="1:7" ht="14.25" customHeight="1">
      <c r="A816" s="78"/>
      <c r="B816" s="78"/>
      <c r="C816" s="78"/>
      <c r="D816" s="80"/>
      <c r="E816" s="79"/>
      <c r="F816" s="81"/>
      <c r="G816" s="80"/>
    </row>
    <row r="817" spans="1:7" ht="14.25" customHeight="1">
      <c r="A817" s="78"/>
      <c r="B817" s="78"/>
      <c r="C817" s="78"/>
      <c r="D817" s="80"/>
      <c r="E817" s="79"/>
      <c r="F817" s="81"/>
      <c r="G817" s="80"/>
    </row>
    <row r="818" spans="1:7" ht="14.25" customHeight="1">
      <c r="A818" s="78"/>
      <c r="B818" s="78"/>
      <c r="C818" s="78"/>
      <c r="D818" s="80"/>
      <c r="E818" s="79"/>
      <c r="F818" s="81"/>
      <c r="G818" s="80"/>
    </row>
    <row r="819" spans="1:7" ht="14.25" customHeight="1">
      <c r="A819" s="78"/>
      <c r="B819" s="78"/>
      <c r="C819" s="78"/>
      <c r="D819" s="80"/>
      <c r="E819" s="79"/>
      <c r="F819" s="81"/>
      <c r="G819" s="80"/>
    </row>
    <row r="820" spans="1:7" ht="14.25" customHeight="1">
      <c r="A820" s="78"/>
      <c r="B820" s="78"/>
      <c r="C820" s="78"/>
      <c r="D820" s="80"/>
      <c r="E820" s="79"/>
      <c r="F820" s="81"/>
      <c r="G820" s="80"/>
    </row>
    <row r="821" spans="1:7" ht="14.25" customHeight="1">
      <c r="A821" s="78"/>
      <c r="B821" s="78"/>
      <c r="C821" s="78"/>
      <c r="D821" s="80"/>
      <c r="E821" s="79"/>
      <c r="F821" s="81"/>
      <c r="G821" s="80"/>
    </row>
    <row r="822" spans="1:7" ht="14.25" customHeight="1">
      <c r="A822" s="78"/>
      <c r="B822" s="78"/>
      <c r="C822" s="78"/>
      <c r="D822" s="80"/>
      <c r="E822" s="79"/>
      <c r="F822" s="81"/>
      <c r="G822" s="80"/>
    </row>
    <row r="823" spans="1:7" ht="14.25" customHeight="1">
      <c r="A823" s="78"/>
      <c r="B823" s="78"/>
      <c r="C823" s="78"/>
      <c r="D823" s="80"/>
      <c r="E823" s="79"/>
      <c r="F823" s="81"/>
      <c r="G823" s="80"/>
    </row>
    <row r="824" spans="1:7" ht="14.25" customHeight="1">
      <c r="A824" s="78"/>
      <c r="B824" s="78"/>
      <c r="C824" s="78"/>
      <c r="D824" s="80"/>
      <c r="E824" s="79"/>
      <c r="F824" s="81"/>
      <c r="G824" s="80"/>
    </row>
    <row r="825" spans="1:7" ht="14.25" customHeight="1">
      <c r="A825" s="78"/>
      <c r="B825" s="78"/>
      <c r="C825" s="78"/>
      <c r="D825" s="80"/>
      <c r="E825" s="79"/>
      <c r="F825" s="81"/>
      <c r="G825" s="80"/>
    </row>
    <row r="826" spans="1:7" ht="14.25" customHeight="1">
      <c r="A826" s="78"/>
      <c r="B826" s="78"/>
      <c r="C826" s="78"/>
      <c r="D826" s="80"/>
      <c r="E826" s="79"/>
      <c r="F826" s="81"/>
      <c r="G826" s="80"/>
    </row>
    <row r="827" spans="1:7" ht="14.25" customHeight="1">
      <c r="A827" s="78"/>
      <c r="B827" s="78"/>
      <c r="C827" s="78"/>
      <c r="D827" s="80"/>
      <c r="E827" s="79"/>
      <c r="F827" s="81"/>
      <c r="G827" s="80"/>
    </row>
    <row r="828" spans="1:7" ht="14.25" customHeight="1">
      <c r="A828" s="78"/>
      <c r="B828" s="78"/>
      <c r="C828" s="78"/>
      <c r="D828" s="80"/>
      <c r="E828" s="79"/>
      <c r="F828" s="81"/>
      <c r="G828" s="80"/>
    </row>
    <row r="829" spans="1:7" ht="14.25" customHeight="1">
      <c r="A829" s="78"/>
      <c r="B829" s="78"/>
      <c r="C829" s="78"/>
      <c r="D829" s="80"/>
      <c r="E829" s="79"/>
      <c r="F829" s="81"/>
      <c r="G829" s="80"/>
    </row>
    <row r="830" spans="1:7" ht="14.25" customHeight="1">
      <c r="A830" s="78"/>
      <c r="B830" s="78"/>
      <c r="C830" s="78"/>
      <c r="D830" s="80"/>
      <c r="E830" s="79"/>
      <c r="F830" s="81"/>
      <c r="G830" s="80"/>
    </row>
    <row r="831" spans="1:7" ht="14.25" customHeight="1">
      <c r="A831" s="78"/>
      <c r="B831" s="78"/>
      <c r="C831" s="78"/>
      <c r="D831" s="80"/>
      <c r="E831" s="79"/>
      <c r="F831" s="81"/>
      <c r="G831" s="80"/>
    </row>
    <row r="832" spans="1:7" ht="14.25" customHeight="1">
      <c r="A832" s="78"/>
      <c r="B832" s="78"/>
      <c r="C832" s="78"/>
      <c r="D832" s="80"/>
      <c r="E832" s="79"/>
      <c r="F832" s="81"/>
      <c r="G832" s="80"/>
    </row>
    <row r="833" spans="1:7" ht="14.25" customHeight="1">
      <c r="A833" s="78"/>
      <c r="B833" s="78"/>
      <c r="C833" s="78"/>
      <c r="D833" s="80"/>
      <c r="E833" s="79"/>
      <c r="F833" s="81"/>
      <c r="G833" s="80"/>
    </row>
    <row r="834" spans="1:7" ht="14.25" customHeight="1">
      <c r="A834" s="78"/>
      <c r="B834" s="78"/>
      <c r="C834" s="78"/>
      <c r="D834" s="80"/>
      <c r="E834" s="79"/>
      <c r="F834" s="81"/>
      <c r="G834" s="80"/>
    </row>
    <row r="835" spans="1:7" ht="14.25" customHeight="1">
      <c r="A835" s="78"/>
      <c r="B835" s="78"/>
      <c r="C835" s="78"/>
      <c r="D835" s="80"/>
      <c r="E835" s="79"/>
      <c r="F835" s="81"/>
      <c r="G835" s="80"/>
    </row>
    <row r="836" spans="1:7" ht="14.25" customHeight="1">
      <c r="A836" s="78"/>
      <c r="B836" s="78"/>
      <c r="C836" s="78"/>
      <c r="D836" s="80"/>
      <c r="E836" s="79"/>
      <c r="F836" s="81"/>
      <c r="G836" s="80"/>
    </row>
    <row r="837" spans="1:7" ht="14.25" customHeight="1">
      <c r="A837" s="78"/>
      <c r="B837" s="78"/>
      <c r="C837" s="78"/>
      <c r="D837" s="80"/>
      <c r="E837" s="79"/>
      <c r="F837" s="81"/>
      <c r="G837" s="80"/>
    </row>
    <row r="838" spans="1:7" ht="14.25" customHeight="1">
      <c r="A838" s="78"/>
      <c r="B838" s="78"/>
      <c r="C838" s="78"/>
      <c r="D838" s="80"/>
      <c r="E838" s="79"/>
      <c r="F838" s="81"/>
      <c r="G838" s="80"/>
    </row>
    <row r="839" spans="1:7" ht="14.25" customHeight="1">
      <c r="A839" s="78"/>
      <c r="B839" s="78"/>
      <c r="C839" s="78"/>
      <c r="D839" s="80"/>
      <c r="E839" s="79"/>
      <c r="F839" s="81"/>
      <c r="G839" s="80"/>
    </row>
    <row r="840" spans="1:7" ht="14.25" customHeight="1">
      <c r="A840" s="78"/>
      <c r="B840" s="78"/>
      <c r="C840" s="78"/>
      <c r="D840" s="80"/>
      <c r="E840" s="79"/>
      <c r="F840" s="81"/>
      <c r="G840" s="80"/>
    </row>
    <row r="841" spans="1:7" ht="14.25" customHeight="1">
      <c r="A841" s="78"/>
      <c r="B841" s="78"/>
      <c r="C841" s="78"/>
      <c r="D841" s="80"/>
      <c r="E841" s="79"/>
      <c r="F841" s="81"/>
      <c r="G841" s="80"/>
    </row>
    <row r="842" spans="1:7" ht="14.25" customHeight="1">
      <c r="A842" s="78"/>
      <c r="B842" s="78"/>
      <c r="C842" s="78"/>
      <c r="D842" s="80"/>
      <c r="E842" s="79"/>
      <c r="F842" s="81"/>
      <c r="G842" s="80"/>
    </row>
    <row r="843" spans="1:7" ht="14.25" customHeight="1">
      <c r="A843" s="78"/>
      <c r="B843" s="78"/>
      <c r="C843" s="78"/>
      <c r="D843" s="80"/>
      <c r="E843" s="79"/>
      <c r="F843" s="81"/>
      <c r="G843" s="80"/>
    </row>
    <row r="844" spans="1:7" ht="14.25" customHeight="1">
      <c r="A844" s="78"/>
      <c r="B844" s="78"/>
      <c r="C844" s="78"/>
      <c r="D844" s="80"/>
      <c r="E844" s="79"/>
      <c r="F844" s="81"/>
      <c r="G844" s="80"/>
    </row>
    <row r="845" spans="1:7" ht="14.25" customHeight="1">
      <c r="A845" s="78"/>
      <c r="B845" s="78"/>
      <c r="C845" s="78"/>
      <c r="D845" s="80"/>
      <c r="E845" s="79"/>
      <c r="F845" s="81"/>
      <c r="G845" s="80"/>
    </row>
    <row r="846" spans="1:7" ht="14.25" customHeight="1">
      <c r="A846" s="78"/>
      <c r="B846" s="78"/>
      <c r="C846" s="78"/>
      <c r="D846" s="80"/>
      <c r="E846" s="79"/>
      <c r="F846" s="81"/>
      <c r="G846" s="80"/>
    </row>
    <row r="847" spans="1:7" ht="14.25" customHeight="1">
      <c r="A847" s="78"/>
      <c r="B847" s="78"/>
      <c r="C847" s="78"/>
      <c r="D847" s="80"/>
      <c r="E847" s="79"/>
      <c r="F847" s="81"/>
      <c r="G847" s="80"/>
    </row>
    <row r="848" spans="1:7" ht="14.25" customHeight="1">
      <c r="A848" s="78"/>
      <c r="B848" s="78"/>
      <c r="C848" s="78"/>
      <c r="D848" s="80"/>
      <c r="E848" s="79"/>
      <c r="F848" s="81"/>
      <c r="G848" s="80"/>
    </row>
    <row r="849" spans="1:7" ht="14.25" customHeight="1">
      <c r="A849" s="78"/>
      <c r="B849" s="78"/>
      <c r="C849" s="78"/>
      <c r="D849" s="80"/>
      <c r="E849" s="79"/>
      <c r="F849" s="81"/>
      <c r="G849" s="80"/>
    </row>
    <row r="850" spans="1:7" ht="14.25" customHeight="1">
      <c r="A850" s="78"/>
      <c r="B850" s="78"/>
      <c r="C850" s="78"/>
      <c r="D850" s="80"/>
      <c r="E850" s="79"/>
      <c r="F850" s="81"/>
      <c r="G850" s="80"/>
    </row>
    <row r="851" spans="1:7" ht="14.25" customHeight="1">
      <c r="A851" s="78"/>
      <c r="B851" s="78"/>
      <c r="C851" s="78"/>
      <c r="D851" s="80"/>
      <c r="E851" s="79"/>
      <c r="F851" s="81"/>
      <c r="G851" s="80"/>
    </row>
    <row r="852" spans="1:7" ht="14.25" customHeight="1">
      <c r="A852" s="78"/>
      <c r="B852" s="78"/>
      <c r="C852" s="78"/>
      <c r="D852" s="80"/>
      <c r="E852" s="79"/>
      <c r="F852" s="81"/>
      <c r="G852" s="80"/>
    </row>
    <row r="853" spans="1:7" ht="14.25" customHeight="1">
      <c r="A853" s="78"/>
      <c r="B853" s="78"/>
      <c r="C853" s="78"/>
      <c r="D853" s="80"/>
      <c r="E853" s="79"/>
      <c r="F853" s="81"/>
      <c r="G853" s="80"/>
    </row>
    <row r="854" spans="1:7" ht="14.25" customHeight="1">
      <c r="A854" s="78"/>
      <c r="B854" s="78"/>
      <c r="C854" s="78"/>
      <c r="D854" s="80"/>
      <c r="E854" s="79"/>
      <c r="F854" s="81"/>
      <c r="G854" s="80"/>
    </row>
    <row r="855" spans="1:7" ht="14.25" customHeight="1">
      <c r="A855" s="78"/>
      <c r="B855" s="78"/>
      <c r="C855" s="78"/>
      <c r="D855" s="80"/>
      <c r="E855" s="79"/>
      <c r="F855" s="81"/>
      <c r="G855" s="80"/>
    </row>
    <row r="856" spans="1:7" ht="14.25" customHeight="1">
      <c r="A856" s="78"/>
      <c r="B856" s="78"/>
      <c r="C856" s="78"/>
      <c r="D856" s="80"/>
      <c r="E856" s="79"/>
      <c r="F856" s="81"/>
      <c r="G856" s="80"/>
    </row>
    <row r="857" spans="1:7" ht="14.25" customHeight="1">
      <c r="A857" s="78"/>
      <c r="B857" s="78"/>
      <c r="C857" s="78"/>
      <c r="D857" s="80"/>
      <c r="E857" s="79"/>
      <c r="F857" s="81"/>
      <c r="G857" s="80"/>
    </row>
    <row r="858" spans="1:7" ht="14.25" customHeight="1">
      <c r="A858" s="78"/>
      <c r="B858" s="78"/>
      <c r="C858" s="78"/>
      <c r="D858" s="80"/>
      <c r="E858" s="79"/>
      <c r="F858" s="81"/>
      <c r="G858" s="80"/>
    </row>
    <row r="859" spans="1:7" ht="14.25" customHeight="1">
      <c r="A859" s="78"/>
      <c r="B859" s="78"/>
      <c r="C859" s="78"/>
      <c r="D859" s="80"/>
      <c r="E859" s="79"/>
      <c r="F859" s="81"/>
      <c r="G859" s="80"/>
    </row>
    <row r="860" spans="1:7" ht="14.25" customHeight="1">
      <c r="A860" s="78"/>
      <c r="B860" s="78"/>
      <c r="C860" s="78"/>
      <c r="D860" s="80"/>
      <c r="E860" s="79"/>
      <c r="F860" s="81"/>
      <c r="G860" s="80"/>
    </row>
    <row r="861" spans="1:7" ht="14.25" customHeight="1">
      <c r="A861" s="78"/>
      <c r="B861" s="78"/>
      <c r="C861" s="78"/>
      <c r="D861" s="80"/>
      <c r="E861" s="79"/>
      <c r="F861" s="81"/>
      <c r="G861" s="80"/>
    </row>
    <row r="862" spans="1:7" ht="14.25" customHeight="1">
      <c r="A862" s="78"/>
      <c r="B862" s="78"/>
      <c r="C862" s="78"/>
      <c r="D862" s="80"/>
      <c r="E862" s="79"/>
      <c r="F862" s="81"/>
      <c r="G862" s="80"/>
    </row>
    <row r="863" spans="1:7" ht="14.25" customHeight="1">
      <c r="A863" s="78"/>
      <c r="B863" s="78"/>
      <c r="C863" s="78"/>
      <c r="D863" s="80"/>
      <c r="E863" s="79"/>
      <c r="F863" s="81"/>
      <c r="G863" s="80"/>
    </row>
    <row r="864" spans="1:7" ht="14.25" customHeight="1">
      <c r="A864" s="78"/>
      <c r="B864" s="78"/>
      <c r="C864" s="78"/>
      <c r="D864" s="80"/>
      <c r="E864" s="79"/>
      <c r="F864" s="81"/>
      <c r="G864" s="80"/>
    </row>
    <row r="865" spans="1:7" ht="14.25" customHeight="1">
      <c r="A865" s="78"/>
      <c r="B865" s="78"/>
      <c r="C865" s="78"/>
      <c r="D865" s="80"/>
      <c r="E865" s="79"/>
      <c r="F865" s="81"/>
      <c r="G865" s="80"/>
    </row>
    <row r="866" spans="1:7" ht="14.25" customHeight="1">
      <c r="A866" s="78"/>
      <c r="B866" s="78"/>
      <c r="C866" s="78"/>
      <c r="D866" s="80"/>
      <c r="E866" s="79"/>
      <c r="F866" s="81"/>
      <c r="G866" s="80"/>
    </row>
    <row r="867" spans="1:7" ht="14.25" customHeight="1">
      <c r="A867" s="78"/>
      <c r="B867" s="78"/>
      <c r="C867" s="78"/>
      <c r="D867" s="80"/>
      <c r="E867" s="79"/>
      <c r="F867" s="81"/>
      <c r="G867" s="80"/>
    </row>
    <row r="868" spans="1:7" ht="14.25" customHeight="1">
      <c r="A868" s="78"/>
      <c r="B868" s="78"/>
      <c r="C868" s="78"/>
      <c r="D868" s="80"/>
      <c r="E868" s="79"/>
      <c r="F868" s="81"/>
      <c r="G868" s="80"/>
    </row>
    <row r="869" spans="1:7" ht="14.25" customHeight="1">
      <c r="A869" s="78"/>
      <c r="B869" s="78"/>
      <c r="C869" s="78"/>
      <c r="D869" s="80"/>
      <c r="E869" s="79"/>
      <c r="F869" s="81"/>
      <c r="G869" s="80"/>
    </row>
    <row r="870" spans="1:7" ht="14.25" customHeight="1">
      <c r="A870" s="78"/>
      <c r="B870" s="78"/>
      <c r="C870" s="78"/>
      <c r="D870" s="80"/>
      <c r="E870" s="79"/>
      <c r="F870" s="81"/>
      <c r="G870" s="80"/>
    </row>
    <row r="871" spans="1:7" ht="14.25" customHeight="1">
      <c r="A871" s="78"/>
      <c r="B871" s="78"/>
      <c r="C871" s="78"/>
      <c r="D871" s="80"/>
      <c r="E871" s="79"/>
      <c r="F871" s="81"/>
      <c r="G871" s="80"/>
    </row>
    <row r="872" spans="1:7" ht="14.25" customHeight="1">
      <c r="A872" s="78"/>
      <c r="B872" s="78"/>
      <c r="C872" s="78"/>
      <c r="D872" s="80"/>
      <c r="E872" s="79"/>
      <c r="F872" s="81"/>
      <c r="G872" s="80"/>
    </row>
    <row r="873" spans="1:7" ht="14.25" customHeight="1">
      <c r="A873" s="78"/>
      <c r="B873" s="78"/>
      <c r="C873" s="78"/>
      <c r="D873" s="80"/>
      <c r="E873" s="79"/>
      <c r="F873" s="81"/>
      <c r="G873" s="80"/>
    </row>
    <row r="874" spans="1:7" ht="14.25" customHeight="1">
      <c r="A874" s="78"/>
      <c r="B874" s="78"/>
      <c r="C874" s="78"/>
      <c r="D874" s="80"/>
      <c r="E874" s="79"/>
      <c r="F874" s="81"/>
      <c r="G874" s="80"/>
    </row>
    <row r="875" spans="1:7" ht="14.25" customHeight="1">
      <c r="A875" s="78"/>
      <c r="B875" s="78"/>
      <c r="C875" s="78"/>
      <c r="D875" s="80"/>
      <c r="E875" s="79"/>
      <c r="F875" s="81"/>
      <c r="G875" s="80"/>
    </row>
    <row r="876" spans="1:7" ht="14.25" customHeight="1">
      <c r="A876" s="78"/>
      <c r="B876" s="78"/>
      <c r="C876" s="78"/>
      <c r="D876" s="80"/>
      <c r="E876" s="79"/>
      <c r="F876" s="81"/>
      <c r="G876" s="80"/>
    </row>
    <row r="877" spans="1:7" ht="14.25" customHeight="1">
      <c r="A877" s="78"/>
      <c r="B877" s="78"/>
      <c r="C877" s="78"/>
      <c r="D877" s="80"/>
      <c r="E877" s="79"/>
      <c r="F877" s="81"/>
      <c r="G877" s="80"/>
    </row>
    <row r="878" spans="1:7" ht="14.25" customHeight="1">
      <c r="A878" s="78"/>
      <c r="B878" s="78"/>
      <c r="C878" s="78"/>
      <c r="D878" s="80"/>
      <c r="E878" s="79"/>
      <c r="F878" s="81"/>
      <c r="G878" s="80"/>
    </row>
    <row r="879" spans="1:7" ht="14.25" customHeight="1">
      <c r="A879" s="78"/>
      <c r="B879" s="78"/>
      <c r="C879" s="78"/>
      <c r="D879" s="80"/>
      <c r="E879" s="79"/>
      <c r="F879" s="81"/>
      <c r="G879" s="80"/>
    </row>
    <row r="880" spans="1:7" ht="14.25" customHeight="1">
      <c r="A880" s="78"/>
      <c r="B880" s="78"/>
      <c r="C880" s="78"/>
      <c r="D880" s="80"/>
      <c r="E880" s="79"/>
      <c r="F880" s="81"/>
      <c r="G880" s="80"/>
    </row>
    <row r="881" spans="1:7" ht="14.25" customHeight="1">
      <c r="A881" s="78"/>
      <c r="B881" s="78"/>
      <c r="C881" s="78"/>
      <c r="D881" s="80"/>
      <c r="E881" s="79"/>
      <c r="F881" s="81"/>
      <c r="G881" s="80"/>
    </row>
    <row r="882" spans="1:7" ht="14.25" customHeight="1">
      <c r="A882" s="78"/>
      <c r="B882" s="78"/>
      <c r="C882" s="78"/>
      <c r="D882" s="80"/>
      <c r="E882" s="79"/>
      <c r="F882" s="81"/>
      <c r="G882" s="80"/>
    </row>
    <row r="883" spans="1:7" ht="14.25" customHeight="1">
      <c r="A883" s="78"/>
      <c r="B883" s="78"/>
      <c r="C883" s="78"/>
      <c r="D883" s="80"/>
      <c r="E883" s="79"/>
      <c r="F883" s="81"/>
      <c r="G883" s="80"/>
    </row>
    <row r="884" spans="1:7" ht="14.25" customHeight="1">
      <c r="A884" s="78"/>
      <c r="B884" s="78"/>
      <c r="C884" s="78"/>
      <c r="D884" s="80"/>
      <c r="E884" s="79"/>
      <c r="F884" s="81"/>
      <c r="G884" s="80"/>
    </row>
    <row r="885" spans="1:7" ht="14.25" customHeight="1">
      <c r="A885" s="78"/>
      <c r="B885" s="78"/>
      <c r="C885" s="78"/>
      <c r="D885" s="80"/>
      <c r="E885" s="79"/>
      <c r="F885" s="81"/>
      <c r="G885" s="80"/>
    </row>
    <row r="886" spans="1:7" ht="14.25" customHeight="1">
      <c r="A886" s="78"/>
      <c r="B886" s="78"/>
      <c r="C886" s="78"/>
      <c r="D886" s="80"/>
      <c r="E886" s="79"/>
      <c r="F886" s="81"/>
      <c r="G886" s="80"/>
    </row>
    <row r="887" spans="1:7" ht="14.25" customHeight="1">
      <c r="A887" s="78"/>
      <c r="B887" s="78"/>
      <c r="C887" s="78"/>
      <c r="D887" s="80"/>
      <c r="E887" s="79"/>
      <c r="F887" s="81"/>
      <c r="G887" s="80"/>
    </row>
    <row r="888" spans="1:7" ht="14.25" customHeight="1">
      <c r="A888" s="78"/>
      <c r="B888" s="78"/>
      <c r="C888" s="78"/>
      <c r="D888" s="80"/>
      <c r="E888" s="79"/>
      <c r="F888" s="81"/>
      <c r="G888" s="80"/>
    </row>
    <row r="889" spans="1:7" ht="14.25" customHeight="1">
      <c r="A889" s="78"/>
      <c r="B889" s="78"/>
      <c r="C889" s="78"/>
      <c r="D889" s="80"/>
      <c r="E889" s="79"/>
      <c r="F889" s="81"/>
      <c r="G889" s="80"/>
    </row>
    <row r="890" spans="1:7" ht="14.25" customHeight="1">
      <c r="A890" s="78"/>
      <c r="B890" s="78"/>
      <c r="C890" s="78"/>
      <c r="D890" s="80"/>
      <c r="E890" s="79"/>
      <c r="F890" s="81"/>
      <c r="G890" s="80"/>
    </row>
    <row r="891" spans="1:7" ht="14.25" customHeight="1">
      <c r="A891" s="78"/>
      <c r="B891" s="78"/>
      <c r="C891" s="78"/>
      <c r="D891" s="80"/>
      <c r="E891" s="79"/>
      <c r="F891" s="81"/>
      <c r="G891" s="80"/>
    </row>
    <row r="892" spans="1:7" ht="14.25" customHeight="1">
      <c r="A892" s="78"/>
      <c r="B892" s="78"/>
      <c r="C892" s="78"/>
      <c r="D892" s="80"/>
      <c r="E892" s="79"/>
      <c r="F892" s="81"/>
      <c r="G892" s="80"/>
    </row>
    <row r="893" spans="1:7" ht="14.25" customHeight="1">
      <c r="A893" s="78"/>
      <c r="B893" s="78"/>
      <c r="C893" s="78"/>
      <c r="D893" s="80"/>
      <c r="E893" s="79"/>
      <c r="F893" s="81"/>
      <c r="G893" s="80"/>
    </row>
    <row r="894" spans="1:7" ht="14.25" customHeight="1">
      <c r="A894" s="78"/>
      <c r="B894" s="78"/>
      <c r="C894" s="78"/>
      <c r="D894" s="80"/>
      <c r="E894" s="79"/>
      <c r="F894" s="81"/>
      <c r="G894" s="80"/>
    </row>
    <row r="895" spans="1:7" ht="14.25" customHeight="1">
      <c r="A895" s="78"/>
      <c r="B895" s="78"/>
      <c r="C895" s="78"/>
      <c r="D895" s="80"/>
      <c r="E895" s="79"/>
      <c r="F895" s="81"/>
      <c r="G895" s="80"/>
    </row>
    <row r="896" spans="1:7" ht="14.25" customHeight="1">
      <c r="A896" s="78"/>
      <c r="B896" s="78"/>
      <c r="C896" s="78"/>
      <c r="D896" s="80"/>
      <c r="E896" s="79"/>
      <c r="F896" s="81"/>
      <c r="G896" s="80"/>
    </row>
    <row r="897" spans="1:7" ht="14.25" customHeight="1">
      <c r="A897" s="78"/>
      <c r="B897" s="78"/>
      <c r="C897" s="78"/>
      <c r="D897" s="80"/>
      <c r="E897" s="79"/>
      <c r="F897" s="81"/>
      <c r="G897" s="80"/>
    </row>
    <row r="898" spans="1:7" ht="14.25" customHeight="1">
      <c r="A898" s="78"/>
      <c r="B898" s="78"/>
      <c r="C898" s="78"/>
      <c r="D898" s="80"/>
      <c r="E898" s="79"/>
      <c r="F898" s="81"/>
      <c r="G898" s="80"/>
    </row>
    <row r="899" spans="1:7" ht="14.25" customHeight="1">
      <c r="A899" s="78"/>
      <c r="B899" s="78"/>
      <c r="C899" s="78"/>
      <c r="D899" s="80"/>
      <c r="E899" s="79"/>
      <c r="F899" s="81"/>
      <c r="G899" s="80"/>
    </row>
    <row r="900" spans="1:7" ht="14.25" customHeight="1">
      <c r="A900" s="78"/>
      <c r="B900" s="78"/>
      <c r="C900" s="78"/>
      <c r="D900" s="80"/>
      <c r="E900" s="79"/>
      <c r="F900" s="81"/>
      <c r="G900" s="80"/>
    </row>
    <row r="901" spans="1:7" ht="14.25" customHeight="1">
      <c r="A901" s="78"/>
      <c r="B901" s="78"/>
      <c r="C901" s="78"/>
      <c r="D901" s="80"/>
      <c r="E901" s="79"/>
      <c r="F901" s="81"/>
      <c r="G901" s="80"/>
    </row>
    <row r="902" spans="1:7" ht="14.25" customHeight="1">
      <c r="A902" s="78"/>
      <c r="B902" s="78"/>
      <c r="C902" s="78"/>
      <c r="D902" s="80"/>
      <c r="E902" s="79"/>
      <c r="F902" s="81"/>
      <c r="G902" s="80"/>
    </row>
    <row r="903" spans="1:7" ht="14.25" customHeight="1">
      <c r="A903" s="78"/>
      <c r="B903" s="78"/>
      <c r="C903" s="78"/>
      <c r="D903" s="80"/>
      <c r="E903" s="79"/>
      <c r="F903" s="81"/>
      <c r="G903" s="80"/>
    </row>
    <row r="904" spans="1:7" ht="14.25" customHeight="1">
      <c r="A904" s="78"/>
      <c r="B904" s="78"/>
      <c r="C904" s="78"/>
      <c r="D904" s="80"/>
      <c r="E904" s="79"/>
      <c r="F904" s="81"/>
      <c r="G904" s="80"/>
    </row>
    <row r="905" spans="1:7" ht="14.25" customHeight="1">
      <c r="A905" s="78"/>
      <c r="B905" s="78"/>
      <c r="C905" s="78"/>
      <c r="D905" s="80"/>
      <c r="E905" s="79"/>
      <c r="F905" s="81"/>
      <c r="G905" s="80"/>
    </row>
    <row r="906" spans="1:7" ht="14.25" customHeight="1">
      <c r="A906" s="78"/>
      <c r="B906" s="78"/>
      <c r="C906" s="78"/>
      <c r="D906" s="80"/>
      <c r="E906" s="79"/>
      <c r="F906" s="81"/>
      <c r="G906" s="80"/>
    </row>
    <row r="907" spans="1:7" ht="14.25" customHeight="1">
      <c r="A907" s="78"/>
      <c r="B907" s="78"/>
      <c r="C907" s="78"/>
      <c r="D907" s="80"/>
      <c r="E907" s="79"/>
      <c r="F907" s="81"/>
      <c r="G907" s="80"/>
    </row>
    <row r="908" spans="1:7" ht="14.25" customHeight="1">
      <c r="A908" s="78"/>
      <c r="B908" s="78"/>
      <c r="C908" s="78"/>
      <c r="D908" s="80"/>
      <c r="E908" s="79"/>
      <c r="F908" s="81"/>
      <c r="G908" s="80"/>
    </row>
    <row r="909" spans="1:7" ht="14.25" customHeight="1">
      <c r="A909" s="78"/>
      <c r="B909" s="78"/>
      <c r="C909" s="78"/>
      <c r="D909" s="80"/>
      <c r="E909" s="79"/>
      <c r="F909" s="81"/>
      <c r="G909" s="80"/>
    </row>
    <row r="910" spans="1:7" ht="14.25" customHeight="1">
      <c r="A910" s="78"/>
      <c r="B910" s="78"/>
      <c r="C910" s="78"/>
      <c r="D910" s="80"/>
      <c r="E910" s="79"/>
      <c r="F910" s="81"/>
      <c r="G910" s="80"/>
    </row>
    <row r="911" spans="1:7" ht="14.25" customHeight="1">
      <c r="A911" s="78"/>
      <c r="B911" s="78"/>
      <c r="C911" s="78"/>
      <c r="D911" s="80"/>
      <c r="E911" s="79"/>
      <c r="F911" s="81"/>
      <c r="G911" s="80"/>
    </row>
    <row r="912" spans="1:7" ht="14.25" customHeight="1">
      <c r="A912" s="78"/>
      <c r="B912" s="78"/>
      <c r="C912" s="78"/>
      <c r="D912" s="80"/>
      <c r="E912" s="79"/>
      <c r="F912" s="81"/>
      <c r="G912" s="80"/>
    </row>
    <row r="913" spans="1:7" ht="14.25" customHeight="1">
      <c r="A913" s="78"/>
      <c r="B913" s="78"/>
      <c r="C913" s="78"/>
      <c r="D913" s="80"/>
      <c r="E913" s="79"/>
      <c r="F913" s="81"/>
      <c r="G913" s="80"/>
    </row>
    <row r="914" spans="1:7" ht="14.25" customHeight="1">
      <c r="A914" s="78"/>
      <c r="B914" s="78"/>
      <c r="C914" s="78"/>
      <c r="D914" s="80"/>
      <c r="E914" s="79"/>
      <c r="F914" s="81"/>
      <c r="G914" s="80"/>
    </row>
    <row r="915" spans="1:7" ht="14.25" customHeight="1">
      <c r="A915" s="78"/>
      <c r="B915" s="78"/>
      <c r="C915" s="78"/>
      <c r="D915" s="80"/>
      <c r="E915" s="79"/>
      <c r="F915" s="81"/>
      <c r="G915" s="80"/>
    </row>
    <row r="916" spans="1:7" ht="14.25" customHeight="1">
      <c r="A916" s="78"/>
      <c r="B916" s="78"/>
      <c r="C916" s="78"/>
      <c r="D916" s="80"/>
      <c r="E916" s="79"/>
      <c r="F916" s="81"/>
      <c r="G916" s="80"/>
    </row>
    <row r="917" spans="1:7" ht="14.25" customHeight="1">
      <c r="A917" s="78"/>
      <c r="B917" s="78"/>
      <c r="C917" s="78"/>
      <c r="D917" s="80"/>
      <c r="E917" s="79"/>
      <c r="F917" s="81"/>
      <c r="G917" s="80"/>
    </row>
    <row r="918" spans="1:7" ht="14.25" customHeight="1">
      <c r="A918" s="78"/>
      <c r="B918" s="78"/>
      <c r="C918" s="78"/>
      <c r="D918" s="80"/>
      <c r="E918" s="79"/>
      <c r="F918" s="81"/>
      <c r="G918" s="80"/>
    </row>
    <row r="919" spans="1:7" ht="14.25" customHeight="1">
      <c r="A919" s="78"/>
      <c r="B919" s="78"/>
      <c r="C919" s="78"/>
      <c r="D919" s="80"/>
      <c r="E919" s="79"/>
      <c r="F919" s="81"/>
      <c r="G919" s="80"/>
    </row>
    <row r="920" spans="1:7" ht="14.25" customHeight="1">
      <c r="A920" s="78"/>
      <c r="B920" s="78"/>
      <c r="C920" s="78"/>
      <c r="D920" s="80"/>
      <c r="E920" s="79"/>
      <c r="F920" s="81"/>
      <c r="G920" s="80"/>
    </row>
    <row r="921" spans="1:7" ht="14.25" customHeight="1">
      <c r="A921" s="78"/>
      <c r="B921" s="78"/>
      <c r="C921" s="78"/>
      <c r="D921" s="80"/>
      <c r="E921" s="79"/>
      <c r="F921" s="81"/>
      <c r="G921" s="80"/>
    </row>
    <row r="922" spans="1:7" ht="14.25" customHeight="1">
      <c r="A922" s="78"/>
      <c r="B922" s="78"/>
      <c r="C922" s="78"/>
      <c r="D922" s="80"/>
      <c r="E922" s="79"/>
      <c r="F922" s="81"/>
      <c r="G922" s="80"/>
    </row>
    <row r="923" spans="1:7" ht="14.25" customHeight="1">
      <c r="A923" s="78"/>
      <c r="B923" s="78"/>
      <c r="C923" s="78"/>
      <c r="D923" s="80"/>
      <c r="E923" s="79"/>
      <c r="F923" s="81"/>
      <c r="G923" s="80"/>
    </row>
    <row r="924" spans="1:7" ht="14.25" customHeight="1">
      <c r="A924" s="78"/>
      <c r="B924" s="78"/>
      <c r="C924" s="78"/>
      <c r="D924" s="80"/>
      <c r="E924" s="79"/>
      <c r="F924" s="81"/>
      <c r="G924" s="80"/>
    </row>
    <row r="925" spans="1:7" ht="14.25" customHeight="1">
      <c r="A925" s="78"/>
      <c r="B925" s="78"/>
      <c r="C925" s="78"/>
      <c r="D925" s="80"/>
      <c r="E925" s="79"/>
      <c r="F925" s="81"/>
      <c r="G925" s="80"/>
    </row>
    <row r="926" spans="1:7" ht="14.25" customHeight="1">
      <c r="A926" s="78"/>
      <c r="B926" s="78"/>
      <c r="C926" s="78"/>
      <c r="D926" s="80"/>
      <c r="E926" s="79"/>
      <c r="F926" s="81"/>
      <c r="G926" s="80"/>
    </row>
    <row r="927" spans="1:7" ht="14.25" customHeight="1">
      <c r="A927" s="78"/>
      <c r="B927" s="78"/>
      <c r="C927" s="78"/>
      <c r="D927" s="80"/>
      <c r="E927" s="79"/>
      <c r="F927" s="81"/>
      <c r="G927" s="80"/>
    </row>
    <row r="928" spans="1:7" ht="14.25" customHeight="1">
      <c r="A928" s="78"/>
      <c r="B928" s="78"/>
      <c r="C928" s="78"/>
      <c r="D928" s="80"/>
      <c r="E928" s="79"/>
      <c r="F928" s="81"/>
      <c r="G928" s="80"/>
    </row>
    <row r="929" spans="1:7" ht="14.25" customHeight="1">
      <c r="A929" s="78"/>
      <c r="B929" s="78"/>
      <c r="C929" s="78"/>
      <c r="D929" s="80"/>
      <c r="E929" s="79"/>
      <c r="F929" s="81"/>
      <c r="G929" s="80"/>
    </row>
    <row r="930" spans="1:7" ht="14.25" customHeight="1">
      <c r="A930" s="78"/>
      <c r="B930" s="78"/>
      <c r="C930" s="78"/>
      <c r="D930" s="80"/>
      <c r="E930" s="79"/>
      <c r="F930" s="81"/>
      <c r="G930" s="80"/>
    </row>
    <row r="931" spans="1:7" ht="14.25" customHeight="1">
      <c r="A931" s="78"/>
      <c r="B931" s="78"/>
      <c r="C931" s="78"/>
      <c r="D931" s="80"/>
      <c r="E931" s="79"/>
      <c r="F931" s="81"/>
      <c r="G931" s="80"/>
    </row>
    <row r="932" spans="1:7" ht="14.25" customHeight="1">
      <c r="A932" s="78"/>
      <c r="B932" s="78"/>
      <c r="C932" s="78"/>
      <c r="D932" s="80"/>
      <c r="E932" s="79"/>
      <c r="F932" s="81"/>
      <c r="G932" s="80"/>
    </row>
    <row r="933" spans="1:7" ht="14.25" customHeight="1">
      <c r="A933" s="78"/>
      <c r="B933" s="78"/>
      <c r="C933" s="78"/>
      <c r="D933" s="80"/>
      <c r="E933" s="79"/>
      <c r="F933" s="81"/>
      <c r="G933" s="80"/>
    </row>
    <row r="934" spans="1:7" ht="14.25" customHeight="1">
      <c r="A934" s="78"/>
      <c r="B934" s="78"/>
      <c r="C934" s="78"/>
      <c r="D934" s="80"/>
      <c r="E934" s="79"/>
      <c r="F934" s="81"/>
      <c r="G934" s="80"/>
    </row>
    <row r="935" spans="1:7" ht="14.25" customHeight="1">
      <c r="A935" s="78"/>
      <c r="B935" s="78"/>
      <c r="C935" s="78"/>
      <c r="D935" s="80"/>
      <c r="E935" s="79"/>
      <c r="F935" s="81"/>
      <c r="G935" s="80"/>
    </row>
    <row r="936" spans="1:7" ht="14.25" customHeight="1">
      <c r="A936" s="78"/>
      <c r="B936" s="78"/>
      <c r="C936" s="78"/>
      <c r="D936" s="80"/>
      <c r="E936" s="79"/>
      <c r="F936" s="81"/>
      <c r="G936" s="80"/>
    </row>
    <row r="937" spans="1:7" ht="14.25" customHeight="1">
      <c r="A937" s="78"/>
      <c r="B937" s="78"/>
      <c r="C937" s="78"/>
      <c r="D937" s="80"/>
      <c r="E937" s="79"/>
      <c r="F937" s="81"/>
      <c r="G937" s="80"/>
    </row>
    <row r="938" spans="1:7" ht="14.25" customHeight="1">
      <c r="A938" s="78"/>
      <c r="B938" s="78"/>
      <c r="C938" s="78"/>
      <c r="D938" s="80"/>
      <c r="E938" s="79"/>
      <c r="F938" s="81"/>
      <c r="G938" s="80"/>
    </row>
    <row r="939" spans="1:7" ht="14.25" customHeight="1">
      <c r="A939" s="78"/>
      <c r="B939" s="78"/>
      <c r="C939" s="78"/>
      <c r="D939" s="80"/>
      <c r="E939" s="79"/>
      <c r="F939" s="81"/>
      <c r="G939" s="80"/>
    </row>
    <row r="940" spans="1:7" ht="14.25" customHeight="1">
      <c r="A940" s="78"/>
      <c r="B940" s="78"/>
      <c r="C940" s="78"/>
      <c r="D940" s="80"/>
      <c r="E940" s="79"/>
      <c r="F940" s="81"/>
      <c r="G940" s="80"/>
    </row>
    <row r="941" spans="1:7" ht="14.25" customHeight="1">
      <c r="A941" s="78"/>
      <c r="B941" s="78"/>
      <c r="C941" s="78"/>
      <c r="D941" s="80"/>
      <c r="E941" s="79"/>
      <c r="F941" s="81"/>
      <c r="G941" s="80"/>
    </row>
    <row r="942" spans="1:7" ht="14.25" customHeight="1">
      <c r="A942" s="78"/>
      <c r="B942" s="78"/>
      <c r="C942" s="78"/>
      <c r="D942" s="80"/>
      <c r="E942" s="79"/>
      <c r="F942" s="81"/>
      <c r="G942" s="80"/>
    </row>
    <row r="943" spans="1:7" ht="14.25" customHeight="1">
      <c r="A943" s="78"/>
      <c r="B943" s="78"/>
      <c r="C943" s="78"/>
      <c r="D943" s="80"/>
      <c r="E943" s="79"/>
      <c r="F943" s="81"/>
      <c r="G943" s="80"/>
    </row>
    <row r="944" spans="1:7" ht="14.25" customHeight="1">
      <c r="A944" s="78"/>
      <c r="B944" s="78"/>
      <c r="C944" s="78"/>
      <c r="D944" s="80"/>
      <c r="E944" s="79"/>
      <c r="F944" s="81"/>
      <c r="G944" s="80"/>
    </row>
    <row r="945" spans="1:7" ht="14.25" customHeight="1">
      <c r="A945" s="78"/>
      <c r="B945" s="78"/>
      <c r="C945" s="78"/>
      <c r="D945" s="80"/>
      <c r="E945" s="79"/>
      <c r="F945" s="81"/>
      <c r="G945" s="80"/>
    </row>
    <row r="946" spans="1:7" ht="14.25" customHeight="1">
      <c r="A946" s="78"/>
      <c r="B946" s="78"/>
      <c r="C946" s="78"/>
      <c r="D946" s="80"/>
      <c r="E946" s="79"/>
      <c r="F946" s="81"/>
      <c r="G946" s="80"/>
    </row>
    <row r="947" spans="1:7" ht="14.25" customHeight="1">
      <c r="A947" s="78"/>
      <c r="B947" s="78"/>
      <c r="C947" s="78"/>
      <c r="D947" s="80"/>
      <c r="E947" s="79"/>
      <c r="F947" s="81"/>
      <c r="G947" s="80"/>
    </row>
    <row r="948" spans="1:7" ht="14.25" customHeight="1">
      <c r="A948" s="78"/>
      <c r="B948" s="78"/>
      <c r="C948" s="78"/>
      <c r="D948" s="80"/>
      <c r="E948" s="79"/>
      <c r="F948" s="81"/>
      <c r="G948" s="80"/>
    </row>
    <row r="949" spans="1:7" ht="14.25" customHeight="1">
      <c r="A949" s="78"/>
      <c r="B949" s="78"/>
      <c r="C949" s="78"/>
      <c r="D949" s="80"/>
      <c r="E949" s="79"/>
      <c r="F949" s="81"/>
      <c r="G949" s="80"/>
    </row>
    <row r="950" spans="1:7" ht="14.25" customHeight="1">
      <c r="A950" s="78"/>
      <c r="B950" s="78"/>
      <c r="C950" s="78"/>
      <c r="D950" s="80"/>
      <c r="E950" s="79"/>
      <c r="F950" s="81"/>
      <c r="G950" s="80"/>
    </row>
    <row r="951" spans="1:7" ht="14.25" customHeight="1">
      <c r="A951" s="78"/>
      <c r="B951" s="78"/>
      <c r="C951" s="78"/>
      <c r="D951" s="80"/>
      <c r="E951" s="79"/>
      <c r="F951" s="81"/>
      <c r="G951" s="80"/>
    </row>
    <row r="952" spans="1:7" ht="14.25" customHeight="1">
      <c r="A952" s="78"/>
      <c r="B952" s="78"/>
      <c r="C952" s="78"/>
      <c r="D952" s="80"/>
      <c r="E952" s="79"/>
      <c r="F952" s="81"/>
      <c r="G952" s="80"/>
    </row>
    <row r="953" spans="1:7" ht="14.25" customHeight="1">
      <c r="A953" s="78"/>
      <c r="B953" s="78"/>
      <c r="C953" s="78"/>
      <c r="D953" s="80"/>
      <c r="E953" s="79"/>
      <c r="F953" s="81"/>
      <c r="G953" s="80"/>
    </row>
    <row r="954" spans="1:7" ht="14.25" customHeight="1">
      <c r="A954" s="78"/>
      <c r="B954" s="78"/>
      <c r="C954" s="78"/>
      <c r="D954" s="80"/>
      <c r="E954" s="79"/>
      <c r="F954" s="81"/>
      <c r="G954" s="80"/>
    </row>
    <row r="955" spans="1:7" ht="14.25" customHeight="1">
      <c r="A955" s="78"/>
      <c r="B955" s="78"/>
      <c r="C955" s="78"/>
      <c r="D955" s="80"/>
      <c r="E955" s="79"/>
      <c r="F955" s="81"/>
      <c r="G955" s="80"/>
    </row>
    <row r="956" spans="1:7" ht="14.25" customHeight="1">
      <c r="A956" s="78"/>
      <c r="B956" s="78"/>
      <c r="C956" s="78"/>
      <c r="D956" s="80"/>
      <c r="E956" s="79"/>
      <c r="F956" s="81"/>
      <c r="G956" s="80"/>
    </row>
    <row r="957" spans="1:7" ht="14.25" customHeight="1">
      <c r="A957" s="78"/>
      <c r="B957" s="78"/>
      <c r="C957" s="78"/>
      <c r="D957" s="80"/>
      <c r="E957" s="79"/>
      <c r="F957" s="81"/>
      <c r="G957" s="80"/>
    </row>
    <row r="958" spans="1:7" ht="14.25" customHeight="1">
      <c r="A958" s="78"/>
      <c r="B958" s="78"/>
      <c r="C958" s="78"/>
      <c r="D958" s="80"/>
      <c r="E958" s="79"/>
      <c r="F958" s="81"/>
      <c r="G958" s="80"/>
    </row>
    <row r="959" spans="1:7" ht="14.25" customHeight="1">
      <c r="A959" s="78"/>
      <c r="B959" s="78"/>
      <c r="C959" s="78"/>
      <c r="D959" s="80"/>
      <c r="E959" s="79"/>
      <c r="F959" s="81"/>
      <c r="G959" s="80"/>
    </row>
    <row r="960" spans="1:7" ht="14.25" customHeight="1">
      <c r="A960" s="78"/>
      <c r="B960" s="78"/>
      <c r="C960" s="78"/>
      <c r="D960" s="80"/>
      <c r="E960" s="79"/>
      <c r="F960" s="81"/>
      <c r="G960" s="80"/>
    </row>
    <row r="961" spans="1:7" ht="14.25" customHeight="1">
      <c r="A961" s="78"/>
      <c r="B961" s="78"/>
      <c r="C961" s="78"/>
      <c r="D961" s="80"/>
      <c r="E961" s="79"/>
      <c r="F961" s="81"/>
      <c r="G961" s="80"/>
    </row>
    <row r="962" spans="1:7" ht="14.25" customHeight="1">
      <c r="A962" s="78"/>
      <c r="B962" s="78"/>
      <c r="C962" s="78"/>
      <c r="D962" s="80"/>
      <c r="E962" s="79"/>
      <c r="F962" s="81"/>
      <c r="G962" s="80"/>
    </row>
    <row r="963" spans="1:7" ht="14.25" customHeight="1">
      <c r="A963" s="78"/>
      <c r="B963" s="78"/>
      <c r="C963" s="78"/>
      <c r="D963" s="80"/>
      <c r="E963" s="79"/>
      <c r="F963" s="81"/>
      <c r="G963" s="80"/>
    </row>
    <row r="964" spans="1:7" ht="14.25" customHeight="1">
      <c r="A964" s="78"/>
      <c r="B964" s="78"/>
      <c r="C964" s="78"/>
      <c r="D964" s="80"/>
      <c r="E964" s="79"/>
      <c r="F964" s="81"/>
      <c r="G964" s="80"/>
    </row>
    <row r="965" spans="1:7" ht="14.25" customHeight="1">
      <c r="A965" s="78"/>
      <c r="B965" s="78"/>
      <c r="C965" s="78"/>
      <c r="D965" s="80"/>
      <c r="E965" s="79"/>
      <c r="F965" s="81"/>
      <c r="G965" s="80"/>
    </row>
    <row r="966" spans="1:7" ht="14.25" customHeight="1">
      <c r="A966" s="78"/>
      <c r="B966" s="78"/>
      <c r="C966" s="78"/>
      <c r="D966" s="80"/>
      <c r="E966" s="79"/>
      <c r="F966" s="81"/>
      <c r="G966" s="80"/>
    </row>
    <row r="967" spans="1:7" ht="14.25" customHeight="1">
      <c r="A967" s="78"/>
      <c r="B967" s="78"/>
      <c r="C967" s="78"/>
      <c r="D967" s="80"/>
      <c r="E967" s="79"/>
      <c r="F967" s="81"/>
      <c r="G967" s="80"/>
    </row>
    <row r="968" spans="1:7" ht="14.25" customHeight="1">
      <c r="A968" s="78"/>
      <c r="B968" s="78"/>
      <c r="C968" s="78"/>
      <c r="D968" s="80"/>
      <c r="E968" s="79"/>
      <c r="F968" s="81"/>
      <c r="G968" s="80"/>
    </row>
    <row r="969" spans="1:7" ht="14.25" customHeight="1">
      <c r="A969" s="78"/>
      <c r="B969" s="78"/>
      <c r="C969" s="78"/>
      <c r="D969" s="80"/>
      <c r="E969" s="79"/>
      <c r="F969" s="81"/>
      <c r="G969" s="80"/>
    </row>
    <row r="970" spans="1:7" ht="14.25" customHeight="1">
      <c r="A970" s="78"/>
      <c r="B970" s="78"/>
      <c r="C970" s="78"/>
      <c r="D970" s="80"/>
      <c r="E970" s="79"/>
      <c r="F970" s="81"/>
      <c r="G970" s="80"/>
    </row>
    <row r="971" spans="1:7" ht="14.25" customHeight="1">
      <c r="A971" s="78"/>
      <c r="B971" s="78"/>
      <c r="C971" s="78"/>
      <c r="D971" s="80"/>
      <c r="E971" s="79"/>
      <c r="F971" s="81"/>
      <c r="G971" s="80"/>
    </row>
    <row r="972" spans="1:7" ht="14.25" customHeight="1">
      <c r="A972" s="78"/>
      <c r="B972" s="78"/>
      <c r="C972" s="78"/>
      <c r="D972" s="80"/>
      <c r="E972" s="79"/>
      <c r="F972" s="81"/>
      <c r="G972" s="80"/>
    </row>
    <row r="973" spans="1:7" ht="14.25" customHeight="1">
      <c r="A973" s="78"/>
      <c r="B973" s="78"/>
      <c r="C973" s="78"/>
      <c r="D973" s="80"/>
      <c r="E973" s="79"/>
      <c r="F973" s="81"/>
      <c r="G973" s="80"/>
    </row>
    <row r="974" spans="1:7" ht="14.25" customHeight="1">
      <c r="A974" s="78"/>
      <c r="B974" s="78"/>
      <c r="C974" s="78"/>
      <c r="D974" s="80"/>
      <c r="E974" s="79"/>
      <c r="F974" s="81"/>
      <c r="G974" s="80"/>
    </row>
    <row r="975" spans="1:7" ht="14.25" customHeight="1">
      <c r="A975" s="78"/>
      <c r="B975" s="78"/>
      <c r="C975" s="78"/>
      <c r="D975" s="80"/>
      <c r="E975" s="79"/>
      <c r="F975" s="81"/>
      <c r="G975" s="80"/>
    </row>
    <row r="976" spans="1:7" ht="14.25" customHeight="1">
      <c r="A976" s="78"/>
      <c r="B976" s="78"/>
      <c r="C976" s="78"/>
      <c r="D976" s="80"/>
      <c r="E976" s="79"/>
      <c r="F976" s="81"/>
      <c r="G976" s="80"/>
    </row>
    <row r="977" spans="1:7" ht="14.25" customHeight="1">
      <c r="A977" s="78"/>
      <c r="B977" s="78"/>
      <c r="C977" s="78"/>
      <c r="D977" s="80"/>
      <c r="E977" s="79"/>
      <c r="F977" s="81"/>
      <c r="G977" s="80"/>
    </row>
    <row r="978" spans="1:7" ht="14.25" customHeight="1">
      <c r="A978" s="78"/>
      <c r="B978" s="78"/>
      <c r="C978" s="78"/>
      <c r="D978" s="80"/>
      <c r="E978" s="79"/>
      <c r="F978" s="81"/>
      <c r="G978" s="80"/>
    </row>
    <row r="979" spans="1:7" ht="14.25" customHeight="1">
      <c r="A979" s="78"/>
      <c r="B979" s="78"/>
      <c r="C979" s="78"/>
      <c r="D979" s="80"/>
      <c r="E979" s="79"/>
      <c r="F979" s="81"/>
      <c r="G979" s="80"/>
    </row>
    <row r="980" spans="1:7" ht="14.25" customHeight="1">
      <c r="A980" s="78"/>
      <c r="B980" s="78"/>
      <c r="C980" s="78"/>
      <c r="D980" s="80"/>
      <c r="E980" s="79"/>
      <c r="F980" s="81"/>
      <c r="G980" s="80"/>
    </row>
    <row r="981" spans="1:7" ht="14.25" customHeight="1">
      <c r="A981" s="78"/>
      <c r="B981" s="78"/>
      <c r="C981" s="78"/>
      <c r="D981" s="80"/>
      <c r="E981" s="79"/>
      <c r="F981" s="81"/>
      <c r="G981" s="80"/>
    </row>
    <row r="982" spans="1:7" ht="14.25" customHeight="1">
      <c r="A982" s="78"/>
      <c r="B982" s="78"/>
      <c r="C982" s="78"/>
      <c r="D982" s="80"/>
      <c r="E982" s="79"/>
      <c r="F982" s="81"/>
      <c r="G982" s="80"/>
    </row>
    <row r="983" spans="1:7" ht="14.25" customHeight="1">
      <c r="A983" s="78"/>
      <c r="B983" s="78"/>
      <c r="C983" s="78"/>
      <c r="D983" s="80"/>
      <c r="E983" s="79"/>
      <c r="F983" s="81"/>
      <c r="G983" s="80"/>
    </row>
    <row r="984" spans="1:7" ht="14.25" customHeight="1">
      <c r="A984" s="78"/>
      <c r="B984" s="78"/>
      <c r="C984" s="78"/>
      <c r="D984" s="80"/>
      <c r="E984" s="79"/>
      <c r="F984" s="81"/>
      <c r="G984" s="80"/>
    </row>
    <row r="985" spans="1:7" ht="14.25" customHeight="1">
      <c r="A985" s="78"/>
      <c r="B985" s="78"/>
      <c r="C985" s="78"/>
      <c r="D985" s="80"/>
      <c r="E985" s="79"/>
      <c r="F985" s="81"/>
      <c r="G985" s="80"/>
    </row>
    <row r="986" spans="1:7" ht="14.25" customHeight="1">
      <c r="A986" s="78"/>
      <c r="B986" s="78"/>
      <c r="C986" s="78"/>
      <c r="D986" s="80"/>
      <c r="E986" s="79"/>
      <c r="F986" s="81"/>
      <c r="G986" s="80"/>
    </row>
    <row r="987" spans="1:7" ht="14.25" customHeight="1">
      <c r="A987" s="78"/>
      <c r="B987" s="78"/>
      <c r="C987" s="78"/>
      <c r="D987" s="80"/>
      <c r="E987" s="79"/>
      <c r="F987" s="81"/>
      <c r="G987" s="80"/>
    </row>
    <row r="988" spans="1:7" ht="14.25" customHeight="1">
      <c r="A988" s="78"/>
      <c r="B988" s="78"/>
      <c r="C988" s="78"/>
      <c r="D988" s="80"/>
      <c r="E988" s="79"/>
      <c r="F988" s="81"/>
      <c r="G988" s="80"/>
    </row>
    <row r="989" spans="1:7" ht="14.25" customHeight="1">
      <c r="A989" s="78"/>
      <c r="B989" s="78"/>
      <c r="C989" s="78"/>
      <c r="D989" s="80"/>
      <c r="E989" s="79"/>
      <c r="F989" s="81"/>
      <c r="G989" s="80"/>
    </row>
    <row r="990" spans="1:7" ht="14.25" customHeight="1">
      <c r="A990" s="78"/>
      <c r="B990" s="78"/>
      <c r="C990" s="78"/>
      <c r="D990" s="80"/>
      <c r="E990" s="79"/>
      <c r="F990" s="81"/>
      <c r="G990" s="80"/>
    </row>
    <row r="991" spans="1:7" ht="14.25" customHeight="1">
      <c r="A991" s="78"/>
      <c r="B991" s="78"/>
      <c r="C991" s="78"/>
      <c r="D991" s="80"/>
      <c r="E991" s="79"/>
      <c r="F991" s="81"/>
      <c r="G991" s="80"/>
    </row>
    <row r="992" spans="1:7" ht="14.25" customHeight="1">
      <c r="A992" s="78"/>
      <c r="B992" s="78"/>
      <c r="C992" s="78"/>
      <c r="D992" s="80"/>
      <c r="E992" s="79"/>
      <c r="F992" s="81"/>
      <c r="G992" s="80"/>
    </row>
    <row r="993" spans="1:7" ht="14.25" customHeight="1">
      <c r="A993" s="78"/>
      <c r="B993" s="78"/>
      <c r="C993" s="78"/>
      <c r="D993" s="80"/>
      <c r="E993" s="79"/>
      <c r="F993" s="81"/>
      <c r="G993" s="80"/>
    </row>
    <row r="994" spans="1:7" ht="14.25" customHeight="1">
      <c r="A994" s="78"/>
      <c r="B994" s="78"/>
      <c r="C994" s="78"/>
      <c r="D994" s="80"/>
      <c r="E994" s="79"/>
      <c r="F994" s="81"/>
      <c r="G994" s="80"/>
    </row>
    <row r="995" spans="1:7" ht="14.25" customHeight="1">
      <c r="A995" s="78"/>
      <c r="B995" s="78"/>
      <c r="C995" s="78"/>
      <c r="D995" s="80"/>
      <c r="E995" s="79"/>
      <c r="F995" s="81"/>
      <c r="G995" s="80"/>
    </row>
    <row r="996" spans="1:7" ht="14.25" customHeight="1">
      <c r="A996" s="78"/>
      <c r="B996" s="78"/>
      <c r="C996" s="78"/>
      <c r="D996" s="80"/>
      <c r="E996" s="79"/>
      <c r="F996" s="81"/>
      <c r="G996" s="80"/>
    </row>
    <row r="997" spans="1:7" ht="14.25" customHeight="1">
      <c r="A997" s="78"/>
      <c r="B997" s="78"/>
      <c r="C997" s="78"/>
      <c r="D997" s="80"/>
      <c r="E997" s="79"/>
      <c r="F997" s="81"/>
      <c r="G997" s="80"/>
    </row>
    <row r="998" spans="1:7" ht="14.25" customHeight="1">
      <c r="A998" s="78"/>
      <c r="B998" s="78"/>
      <c r="C998" s="78"/>
      <c r="D998" s="80"/>
      <c r="E998" s="79"/>
      <c r="F998" s="81"/>
      <c r="G998" s="80"/>
    </row>
    <row r="999" spans="1:7" ht="14.25" customHeight="1">
      <c r="A999" s="78"/>
      <c r="B999" s="78"/>
      <c r="C999" s="78"/>
      <c r="D999" s="80"/>
      <c r="E999" s="79"/>
      <c r="F999" s="81"/>
      <c r="G999" s="80"/>
    </row>
    <row r="1000" spans="1:7" ht="14.25" customHeight="1">
      <c r="A1000" s="78"/>
      <c r="B1000" s="78"/>
      <c r="C1000" s="78"/>
      <c r="D1000" s="80"/>
      <c r="E1000" s="79"/>
      <c r="F1000" s="81"/>
      <c r="G1000" s="80"/>
    </row>
    <row r="1001" spans="1:7" ht="14.25" customHeight="1">
      <c r="A1001" s="78"/>
      <c r="B1001" s="78"/>
      <c r="C1001" s="78"/>
      <c r="D1001" s="80"/>
      <c r="E1001" s="79"/>
      <c r="F1001" s="81"/>
      <c r="G1001" s="80"/>
    </row>
    <row r="1002" spans="1:7" ht="14.25" customHeight="1">
      <c r="A1002" s="78"/>
      <c r="B1002" s="78"/>
      <c r="C1002" s="78"/>
      <c r="D1002" s="80"/>
      <c r="E1002" s="79"/>
      <c r="F1002" s="81"/>
      <c r="G1002" s="80"/>
    </row>
    <row r="1003" spans="1:7" ht="14.25" customHeight="1">
      <c r="A1003" s="78"/>
      <c r="B1003" s="78"/>
      <c r="C1003" s="78"/>
      <c r="D1003" s="80"/>
      <c r="E1003" s="79"/>
      <c r="F1003" s="81"/>
      <c r="G1003" s="80"/>
    </row>
    <row r="1004" spans="1:7" ht="14.25" customHeight="1">
      <c r="A1004" s="78"/>
      <c r="B1004" s="78"/>
      <c r="C1004" s="78"/>
      <c r="D1004" s="80"/>
      <c r="E1004" s="79"/>
      <c r="F1004" s="81"/>
      <c r="G1004" s="80"/>
    </row>
    <row r="1005" spans="1:7" ht="14.25" customHeight="1">
      <c r="A1005" s="78"/>
      <c r="B1005" s="78"/>
      <c r="C1005" s="78"/>
      <c r="D1005" s="80"/>
      <c r="E1005" s="79"/>
      <c r="F1005" s="81"/>
      <c r="G1005" s="80"/>
    </row>
    <row r="1006" spans="1:7" ht="14.25" customHeight="1">
      <c r="A1006" s="78"/>
      <c r="B1006" s="78"/>
      <c r="C1006" s="78"/>
      <c r="D1006" s="80"/>
      <c r="E1006" s="79"/>
      <c r="F1006" s="81"/>
      <c r="G1006" s="80"/>
    </row>
    <row r="1007" spans="1:7" ht="14.25" customHeight="1">
      <c r="A1007" s="78"/>
      <c r="B1007" s="78"/>
      <c r="C1007" s="78"/>
      <c r="D1007" s="80"/>
      <c r="E1007" s="79"/>
      <c r="F1007" s="81"/>
      <c r="G1007" s="80"/>
    </row>
    <row r="1008" spans="1:7" ht="14.25" customHeight="1">
      <c r="A1008" s="78"/>
      <c r="B1008" s="78"/>
      <c r="C1008" s="78"/>
      <c r="D1008" s="80"/>
      <c r="E1008" s="79"/>
      <c r="F1008" s="81"/>
      <c r="G1008" s="80"/>
    </row>
    <row r="1009" spans="1:7" ht="14.25" customHeight="1">
      <c r="A1009" s="78"/>
      <c r="B1009" s="78"/>
      <c r="C1009" s="78"/>
      <c r="D1009" s="80"/>
      <c r="E1009" s="79"/>
      <c r="F1009" s="81"/>
      <c r="G1009" s="80"/>
    </row>
    <row r="1010" spans="1:7" ht="14.25" customHeight="1">
      <c r="A1010" s="78"/>
      <c r="B1010" s="78"/>
      <c r="C1010" s="78"/>
      <c r="D1010" s="80"/>
      <c r="E1010" s="79"/>
      <c r="F1010" s="81"/>
      <c r="G1010" s="80"/>
    </row>
    <row r="1011" spans="1:7" ht="14.25" customHeight="1">
      <c r="A1011" s="78"/>
      <c r="B1011" s="78"/>
      <c r="C1011" s="78"/>
      <c r="D1011" s="80"/>
      <c r="E1011" s="79"/>
      <c r="F1011" s="81"/>
      <c r="G1011" s="80"/>
    </row>
    <row r="1012" spans="1:7" ht="14.25" customHeight="1">
      <c r="A1012" s="78"/>
      <c r="B1012" s="82"/>
      <c r="C1012" s="82"/>
      <c r="D1012" s="82"/>
      <c r="E1012" s="82"/>
      <c r="F1012" s="82"/>
      <c r="G1012" s="82"/>
    </row>
  </sheetData>
  <pageMargins left="0.7" right="0.7" top="0.75" bottom="0.75" header="0" footer="0"/>
  <pageSetup scale="5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outlinePr summaryBelow="0" summaryRight="0"/>
  </sheetPr>
  <dimension ref="A1:I73"/>
  <sheetViews>
    <sheetView topLeftCell="B3" workbookViewId="0">
      <selection activeCell="D12" sqref="D12"/>
    </sheetView>
  </sheetViews>
  <sheetFormatPr baseColWidth="10" defaultColWidth="12.625" defaultRowHeight="15" customHeight="1"/>
  <cols>
    <col min="1" max="1" width="8.625" style="91" customWidth="1"/>
    <col min="2" max="2" width="8.375" style="91" customWidth="1"/>
    <col min="3" max="3" width="27.625" style="91" customWidth="1"/>
    <col min="4" max="4" width="28" style="91" customWidth="1"/>
    <col min="5" max="5" width="29.375" style="91" customWidth="1"/>
    <col min="6" max="6" width="40.125" style="91" customWidth="1"/>
    <col min="7" max="7" width="28.375" style="91" customWidth="1"/>
    <col min="8" max="16384" width="12.625" style="91"/>
  </cols>
  <sheetData>
    <row r="1" spans="1:7" ht="84" customHeight="1" thickTop="1">
      <c r="A1" s="188"/>
      <c r="B1" s="189"/>
      <c r="C1" s="189"/>
      <c r="D1" s="189"/>
      <c r="E1" s="189"/>
      <c r="F1" s="189"/>
      <c r="G1" s="190"/>
    </row>
    <row r="2" spans="1:7" ht="17.25" customHeight="1" thickBot="1">
      <c r="A2" s="191" t="s">
        <v>10</v>
      </c>
      <c r="B2" s="192"/>
      <c r="C2" s="192"/>
      <c r="D2" s="192"/>
      <c r="E2" s="192"/>
      <c r="F2" s="192"/>
      <c r="G2" s="193"/>
    </row>
    <row r="3" spans="1:7" ht="43.5" customHeight="1" thickTop="1" thickBot="1">
      <c r="A3" s="162" t="s">
        <v>0</v>
      </c>
      <c r="B3" s="159" t="s">
        <v>1</v>
      </c>
      <c r="C3" s="161" t="s">
        <v>4</v>
      </c>
      <c r="D3" s="160" t="s">
        <v>11</v>
      </c>
      <c r="E3" s="159" t="s">
        <v>2</v>
      </c>
      <c r="F3" s="159" t="s">
        <v>3</v>
      </c>
      <c r="G3" s="158" t="s">
        <v>12</v>
      </c>
    </row>
    <row r="4" spans="1:7" ht="63.75" thickTop="1">
      <c r="A4" s="153" t="s">
        <v>7</v>
      </c>
      <c r="B4" s="152">
        <v>2020</v>
      </c>
      <c r="C4" s="157" t="s">
        <v>14</v>
      </c>
      <c r="D4" s="156" t="s">
        <v>17</v>
      </c>
      <c r="E4" s="155" t="s">
        <v>8</v>
      </c>
      <c r="F4" s="154" t="s">
        <v>9</v>
      </c>
      <c r="G4" s="90" t="s">
        <v>175</v>
      </c>
    </row>
    <row r="5" spans="1:7" ht="63">
      <c r="A5" s="153"/>
      <c r="B5" s="152"/>
      <c r="C5" s="151" t="s">
        <v>19</v>
      </c>
      <c r="D5" s="150" t="s">
        <v>22</v>
      </c>
      <c r="E5" s="130" t="s">
        <v>25</v>
      </c>
      <c r="F5" s="129" t="s">
        <v>26</v>
      </c>
      <c r="G5" s="137" t="str">
        <f>HYPERLINK("https://drive.google.com/open?id=1jMCbsTZig5EmqbP2SgFIBbwxnsMUKkpJ","Enlace a protocolo (2 páginas)")</f>
        <v>Enlace a protocolo (2 páginas)</v>
      </c>
    </row>
    <row r="6" spans="1:7" ht="31.5">
      <c r="A6" s="108" t="s">
        <v>18</v>
      </c>
      <c r="B6" s="107">
        <v>2017</v>
      </c>
      <c r="C6" s="149" t="s">
        <v>23</v>
      </c>
      <c r="D6" s="105" t="s">
        <v>24</v>
      </c>
      <c r="E6" s="104" t="s">
        <v>20</v>
      </c>
      <c r="F6" s="103" t="s">
        <v>21</v>
      </c>
      <c r="G6" s="137" t="str">
        <f>HYPERLINK("https://drive.google.com/open?id=1TPmdQsQOAcUGHVf_jbQN9gElUR6oKhma","Enlace a manual ( 23 páginas)")</f>
        <v>Enlace a manual ( 23 páginas)</v>
      </c>
    </row>
    <row r="7" spans="1:7" ht="31.5">
      <c r="A7" s="108" t="s">
        <v>29</v>
      </c>
      <c r="B7" s="107">
        <v>2020</v>
      </c>
      <c r="C7" s="147" t="s">
        <v>32</v>
      </c>
      <c r="D7" s="105" t="s">
        <v>33</v>
      </c>
      <c r="E7" s="120" t="s">
        <v>30</v>
      </c>
      <c r="F7" s="103" t="s">
        <v>31</v>
      </c>
      <c r="G7" s="102" t="str">
        <f>HYPERLINK("https://www.eapcnet.eu/publications/coronavirus-and-the-palliative-care-response","Enlace a web información COVID-19")</f>
        <v>Enlace a web información COVID-19</v>
      </c>
    </row>
    <row r="8" spans="1:7" ht="45">
      <c r="A8" s="108" t="s">
        <v>18</v>
      </c>
      <c r="B8" s="125">
        <v>2020</v>
      </c>
      <c r="C8" s="148" t="s">
        <v>32</v>
      </c>
      <c r="D8" s="105" t="s">
        <v>33</v>
      </c>
      <c r="E8" s="104" t="s">
        <v>34</v>
      </c>
      <c r="F8" s="119" t="s">
        <v>35</v>
      </c>
      <c r="G8" s="102" t="str">
        <f>HYPERLINK("https://www.redpal.es/cuidados-paliativos-y-coronavirus/?utm_source=Red+de+Cuidados+Paliativos+de+Andaluc%C3%ADa&amp;utm_campaign=2f9ecc8ac0-EMAIL_CAMPAIGN_2020_03_20_09_50&amp;utm_medium=email&amp;utm_term=0_181e4a3352-2f9ecc8ac0-54515955","Enlace a web de recursos clínicos e información COVID-19")</f>
        <v>Enlace a web de recursos clínicos e información COVID-19</v>
      </c>
    </row>
    <row r="9" spans="1:7" ht="63">
      <c r="A9" s="108" t="s">
        <v>29</v>
      </c>
      <c r="B9" s="107">
        <v>2019</v>
      </c>
      <c r="C9" s="147" t="s">
        <v>32</v>
      </c>
      <c r="D9" s="105" t="s">
        <v>33</v>
      </c>
      <c r="E9" s="120" t="s">
        <v>36</v>
      </c>
      <c r="F9" s="103" t="s">
        <v>37</v>
      </c>
      <c r="G9" s="102" t="str">
        <f>HYPERLINK("https://drive.google.com/open?id=1UGHTX5HqNEtGmY2_nk1RtlZ22pGu6WQ7","Enlace a artículo (15 páginas)")</f>
        <v>Enlace a artículo (15 páginas)</v>
      </c>
    </row>
    <row r="10" spans="1:7" ht="31.5">
      <c r="A10" s="108" t="s">
        <v>18</v>
      </c>
      <c r="B10" s="107">
        <v>2013</v>
      </c>
      <c r="C10" s="147" t="s">
        <v>32</v>
      </c>
      <c r="D10" s="105" t="s">
        <v>24</v>
      </c>
      <c r="E10" s="104" t="s">
        <v>38</v>
      </c>
      <c r="F10" s="103" t="s">
        <v>39</v>
      </c>
      <c r="G10" s="102" t="str">
        <f>HYPERLINK("https://drive.google.com/open?id=1TrIExfCXnv6dDreRz2A5lwE6fH6VHUNE","Enlace a manual (394 páginas)")</f>
        <v>Enlace a manual (394 páginas)</v>
      </c>
    </row>
    <row r="11" spans="1:7" ht="31.5">
      <c r="A11" s="108" t="s">
        <v>29</v>
      </c>
      <c r="B11" s="107">
        <v>2010</v>
      </c>
      <c r="C11" s="147" t="s">
        <v>32</v>
      </c>
      <c r="D11" s="105" t="s">
        <v>24</v>
      </c>
      <c r="E11" s="104" t="s">
        <v>40</v>
      </c>
      <c r="F11" s="103" t="s">
        <v>41</v>
      </c>
      <c r="G11" s="102" t="str">
        <f>HYPERLINK("https://drive.google.com/open?id=1rOEZCycnz8F5x-dtROuAyunmpwAHnYET","Enlace a artículo (5 páginas)")</f>
        <v>Enlace a artículo (5 páginas)</v>
      </c>
    </row>
    <row r="12" spans="1:7" ht="31.5">
      <c r="A12" s="108" t="s">
        <v>7</v>
      </c>
      <c r="B12" s="125">
        <v>2020</v>
      </c>
      <c r="C12" s="147" t="s">
        <v>32</v>
      </c>
      <c r="D12" s="105" t="s">
        <v>44</v>
      </c>
      <c r="E12" s="104" t="s">
        <v>42</v>
      </c>
      <c r="F12" s="103" t="s">
        <v>43</v>
      </c>
      <c r="G12" s="102" t="str">
        <f>HYPERLINK("https://drive.google.com/open?id=1Ng-bSBV4FPwFOVQcvGV7Nn0DRRku-iFJ","Enlace a documento (9 páginas)")</f>
        <v>Enlace a documento (9 páginas)</v>
      </c>
    </row>
    <row r="13" spans="1:7" ht="47.25">
      <c r="A13" s="108" t="s">
        <v>18</v>
      </c>
      <c r="B13" s="125">
        <v>2020</v>
      </c>
      <c r="C13" s="146" t="s">
        <v>47</v>
      </c>
      <c r="D13" s="122" t="s">
        <v>48</v>
      </c>
      <c r="E13" s="104" t="s">
        <v>45</v>
      </c>
      <c r="F13" s="103" t="s">
        <v>54</v>
      </c>
      <c r="G13" s="102" t="str">
        <f>HYPERLINK("https://drive.google.com/open?id=1CZWXeHrXtXjXYufNZL2X_VCSEZCTrPfY","Guía acompañamiento al duelo (16 páginas)")</f>
        <v>Guía acompañamiento al duelo (16 páginas)</v>
      </c>
    </row>
    <row r="14" spans="1:7" ht="31.5">
      <c r="A14" s="108"/>
      <c r="B14" s="107"/>
      <c r="C14" s="145" t="s">
        <v>58</v>
      </c>
      <c r="D14" s="131" t="s">
        <v>48</v>
      </c>
      <c r="E14" s="144" t="s">
        <v>60</v>
      </c>
      <c r="F14" s="143" t="s">
        <v>61</v>
      </c>
      <c r="G14" s="102" t="str">
        <f>HYPERLINK("https://drive.google.com/open?id=18he9_m6rLSWxsoL5wRqy1MHoAFbcRDq0","Enlace a artículo (2 páginas)")</f>
        <v>Enlace a artículo (2 páginas)</v>
      </c>
    </row>
    <row r="15" spans="1:7" ht="31.5">
      <c r="A15" s="108" t="s">
        <v>29</v>
      </c>
      <c r="B15" s="107">
        <v>2020</v>
      </c>
      <c r="C15" s="142" t="s">
        <v>69</v>
      </c>
      <c r="D15" s="105" t="s">
        <v>32</v>
      </c>
      <c r="E15" s="104" t="s">
        <v>49</v>
      </c>
      <c r="F15" s="143" t="s">
        <v>72</v>
      </c>
      <c r="G15" s="102" t="str">
        <f>HYPERLINK("https://m.oxfordmedicine.com/mobile/view/10.1093/med/9780190066529.001.0001/med-9780190066529-chapter-9","Enlace a Manual clínico web")</f>
        <v>Enlace a Manual clínico web</v>
      </c>
    </row>
    <row r="16" spans="1:7" ht="78.75">
      <c r="A16" s="108" t="s">
        <v>29</v>
      </c>
      <c r="B16" s="107">
        <v>2019</v>
      </c>
      <c r="C16" s="142" t="s">
        <v>69</v>
      </c>
      <c r="D16" s="105" t="s">
        <v>32</v>
      </c>
      <c r="E16" s="104" t="s">
        <v>52</v>
      </c>
      <c r="F16" s="103" t="s">
        <v>53</v>
      </c>
      <c r="G16" s="102" t="str">
        <f>HYPERLINK("https://drive.google.com/file/d/1V_2S6lY2SMasCXqcCyxJ076TOXlTOPkt/view?usp=sharing","Enlace a capítulo (17 páginas)")</f>
        <v>Enlace a capítulo (17 páginas)</v>
      </c>
    </row>
    <row r="17" spans="1:7" ht="31.5">
      <c r="A17" s="108" t="s">
        <v>18</v>
      </c>
      <c r="B17" s="125">
        <v>2020</v>
      </c>
      <c r="C17" s="142" t="s">
        <v>69</v>
      </c>
      <c r="D17" s="105" t="s">
        <v>57</v>
      </c>
      <c r="E17" s="104" t="s">
        <v>55</v>
      </c>
      <c r="F17" s="103" t="s">
        <v>56</v>
      </c>
      <c r="G17" s="102" t="str">
        <f>HYPERLINK("https://drive.google.com/open?id=1ZGZ1v28YKbhE223um6U6BV6R7qb3oEJp","Enlace a documento (6 páginas)")</f>
        <v>Enlace a documento (6 páginas)</v>
      </c>
    </row>
    <row r="18" spans="1:7" ht="47.25">
      <c r="A18" s="108" t="s">
        <v>18</v>
      </c>
      <c r="B18" s="107">
        <v>2020</v>
      </c>
      <c r="C18" s="142" t="s">
        <v>69</v>
      </c>
      <c r="D18" s="105" t="s">
        <v>24</v>
      </c>
      <c r="E18" s="140" t="s">
        <v>59</v>
      </c>
      <c r="F18" s="103" t="s">
        <v>62</v>
      </c>
      <c r="G18" s="102" t="str">
        <f>HYPERLINK("https://drive.google.com/open?id=1SZgzMLSrIY3w6CIGVLpR0YKyUOFbFrWs","Enlace a documento (1 página)")</f>
        <v>Enlace a documento (1 página)</v>
      </c>
    </row>
    <row r="19" spans="1:7" ht="78.75">
      <c r="A19" s="108" t="s">
        <v>18</v>
      </c>
      <c r="B19" s="107">
        <v>2020</v>
      </c>
      <c r="C19" s="142" t="s">
        <v>69</v>
      </c>
      <c r="D19" s="105" t="s">
        <v>44</v>
      </c>
      <c r="E19" s="104" t="s">
        <v>63</v>
      </c>
      <c r="F19" s="103" t="s">
        <v>64</v>
      </c>
      <c r="G19" s="102" t="str">
        <f>HYPERLINK("https://drive.google.com/open?id=1VJCRAD6IJDqE5KZpGv4wYVLVdDC-MGQz","Enlace a Ficha ")</f>
        <v xml:space="preserve">Enlace a Ficha </v>
      </c>
    </row>
    <row r="20" spans="1:7" ht="78.75">
      <c r="A20" s="108" t="s">
        <v>18</v>
      </c>
      <c r="B20" s="125">
        <v>2020</v>
      </c>
      <c r="C20" s="142" t="s">
        <v>69</v>
      </c>
      <c r="D20" s="105" t="s">
        <v>68</v>
      </c>
      <c r="E20" s="104" t="s">
        <v>66</v>
      </c>
      <c r="F20" s="103" t="s">
        <v>67</v>
      </c>
      <c r="G20" s="102" t="str">
        <f>HYPERLINK("https://drive.google.com/open?id=1ubqVx70js1kHBDWjj3d9UgWkX2GOxLO_","Enlace a protocolo (6 páginas)")</f>
        <v>Enlace a protocolo (6 páginas)</v>
      </c>
    </row>
    <row r="21" spans="1:7" ht="47.25">
      <c r="A21" s="108" t="s">
        <v>29</v>
      </c>
      <c r="B21" s="107">
        <v>2020</v>
      </c>
      <c r="C21" s="141" t="s">
        <v>80</v>
      </c>
      <c r="D21" s="105" t="s">
        <v>32</v>
      </c>
      <c r="E21" s="104" t="s">
        <v>70</v>
      </c>
      <c r="F21" s="119" t="s">
        <v>71</v>
      </c>
      <c r="G21" s="102" t="str">
        <f>HYPERLINK("https://www.medrxiv.org/content/10.1101/2020.03.18.20038448v1.full.pdf","Enlace a artículo (9 páginas)")</f>
        <v>Enlace a artículo (9 páginas)</v>
      </c>
    </row>
    <row r="22" spans="1:7" ht="31.5">
      <c r="A22" s="108" t="s">
        <v>29</v>
      </c>
      <c r="B22" s="107">
        <v>2014</v>
      </c>
      <c r="C22" s="141" t="s">
        <v>80</v>
      </c>
      <c r="D22" s="105" t="s">
        <v>33</v>
      </c>
      <c r="E22" s="104" t="s">
        <v>74</v>
      </c>
      <c r="F22" s="103" t="s">
        <v>75</v>
      </c>
      <c r="G22" s="102" t="str">
        <f>HYPERLINK("https://drive.google.com/open?id=1SK4dNy-Ig5ShimkFwCSsfzK8WozOzoeL","Enlace a artículo (11 páginas)")</f>
        <v>Enlace a artículo (11 páginas)</v>
      </c>
    </row>
    <row r="23" spans="1:7" ht="63">
      <c r="A23" s="108" t="s">
        <v>29</v>
      </c>
      <c r="B23" s="107">
        <v>2005</v>
      </c>
      <c r="C23" s="141" t="s">
        <v>80</v>
      </c>
      <c r="D23" s="105" t="s">
        <v>24</v>
      </c>
      <c r="E23" s="104" t="s">
        <v>76</v>
      </c>
      <c r="F23" s="103" t="s">
        <v>77</v>
      </c>
      <c r="G23" s="102" t="str">
        <f>HYPERLINK("https://drive.google.com/open?id=12FNe8_y0poiUHldjElfS5t0LmzaJR-KV","Enlace a artículo (11 páginas)")</f>
        <v>Enlace a artículo (11 páginas)</v>
      </c>
    </row>
    <row r="24" spans="1:7" ht="47.25">
      <c r="A24" s="108" t="s">
        <v>18</v>
      </c>
      <c r="B24" s="125">
        <v>2020</v>
      </c>
      <c r="C24" s="141" t="s">
        <v>80</v>
      </c>
      <c r="D24" s="105" t="s">
        <v>32</v>
      </c>
      <c r="E24" s="104" t="s">
        <v>78</v>
      </c>
      <c r="F24" s="103" t="s">
        <v>79</v>
      </c>
      <c r="G24" s="102" t="str">
        <f>HYPERLINK("https://drive.google.com/open?id=1U0RY0QGYAFgG6g8_MAgAo3iwo8065hN8","Enlace a documento (23 páginas)")</f>
        <v>Enlace a documento (23 páginas)</v>
      </c>
    </row>
    <row r="25" spans="1:7" ht="94.5">
      <c r="A25" s="108" t="s">
        <v>18</v>
      </c>
      <c r="B25" s="107">
        <v>2020</v>
      </c>
      <c r="C25" s="141" t="s">
        <v>80</v>
      </c>
      <c r="D25" s="105" t="s">
        <v>24</v>
      </c>
      <c r="E25" s="104" t="s">
        <v>81</v>
      </c>
      <c r="F25" s="103" t="s">
        <v>82</v>
      </c>
      <c r="G25" s="102" t="str">
        <f>HYPERLINK("https://drive.google.com/file/d/1SD_tks7iox9XwYX1QkV4KMefmgqCHGAw/view?usp=sharing","Enlace a infografía (2 páginas)")</f>
        <v>Enlace a infografía (2 páginas)</v>
      </c>
    </row>
    <row r="26" spans="1:7" ht="47.25">
      <c r="A26" s="108" t="s">
        <v>29</v>
      </c>
      <c r="B26" s="107">
        <v>2009</v>
      </c>
      <c r="C26" s="141" t="s">
        <v>80</v>
      </c>
      <c r="D26" s="105" t="s">
        <v>24</v>
      </c>
      <c r="E26" s="104" t="s">
        <v>83</v>
      </c>
      <c r="F26" s="103" t="s">
        <v>84</v>
      </c>
      <c r="G26" s="102" t="str">
        <f>HYPERLINK("https://drive.google.com/open?id=1Nuhneype1vDKnujKUwQO9pwn12CVQ428","Enlace a artículo (14 páginas)")</f>
        <v>Enlace a artículo (14 páginas)</v>
      </c>
    </row>
    <row r="27" spans="1:7" ht="31.5">
      <c r="A27" s="108" t="s">
        <v>7</v>
      </c>
      <c r="B27" s="107">
        <v>2020</v>
      </c>
      <c r="C27" s="141" t="s">
        <v>80</v>
      </c>
      <c r="D27" s="105" t="s">
        <v>68</v>
      </c>
      <c r="E27" s="104" t="s">
        <v>85</v>
      </c>
      <c r="F27" s="103" t="s">
        <v>86</v>
      </c>
      <c r="G27" s="102" t="str">
        <f>HYPERLINK("https://drive.google.com/open?id=1ntirmKOJDqn4ICL2CaxA3JiHJFgwUO4N","Enlace a documento (3 páginas)")</f>
        <v>Enlace a documento (3 páginas)</v>
      </c>
    </row>
    <row r="28" spans="1:7" ht="63">
      <c r="A28" s="108" t="s">
        <v>29</v>
      </c>
      <c r="B28" s="107">
        <v>2020</v>
      </c>
      <c r="C28" s="135" t="s">
        <v>33</v>
      </c>
      <c r="D28" s="122" t="s">
        <v>90</v>
      </c>
      <c r="E28" s="104" t="s">
        <v>88</v>
      </c>
      <c r="F28" s="103" t="s">
        <v>89</v>
      </c>
      <c r="G28" s="102" t="str">
        <f>HYPERLINK("https://drive.google.com/open?id=1Ey4BSTA0QNsicMNlm1WsFrP386OMq0pB","Enlace a Artículo (9 páginas)")</f>
        <v>Enlace a Artículo (9 páginas)</v>
      </c>
    </row>
    <row r="29" spans="1:7" ht="47.25">
      <c r="A29" s="108" t="s">
        <v>7</v>
      </c>
      <c r="B29" s="107">
        <v>2020</v>
      </c>
      <c r="C29" s="135" t="s">
        <v>33</v>
      </c>
      <c r="D29" s="105" t="s">
        <v>24</v>
      </c>
      <c r="E29" s="104" t="s">
        <v>91</v>
      </c>
      <c r="F29" s="103" t="s">
        <v>92</v>
      </c>
      <c r="G29" s="102" t="str">
        <f>HYPERLINK("https://drive.google.com/open?id=1fFDuHRZZxEbipsLHca_21MIHx5AlJlMM","Enlace a documento (38 páginas)")</f>
        <v>Enlace a documento (38 páginas)</v>
      </c>
    </row>
    <row r="30" spans="1:7" ht="47.25">
      <c r="A30" s="108" t="s">
        <v>29</v>
      </c>
      <c r="B30" s="107">
        <v>2020</v>
      </c>
      <c r="C30" s="136" t="s">
        <v>33</v>
      </c>
      <c r="D30" s="105" t="s">
        <v>24</v>
      </c>
      <c r="E30" s="120" t="s">
        <v>93</v>
      </c>
      <c r="F30" s="119" t="s">
        <v>94</v>
      </c>
      <c r="G30" s="102" t="str">
        <f>HYPERLINK("https://www.resus.org.uk/media/statements/resuscitation-council-uk-statements-on-covid-19-coronavirus-cpr-and-resuscitation/","Enlace a infografía")</f>
        <v>Enlace a infografía</v>
      </c>
    </row>
    <row r="31" spans="1:7" ht="31.5">
      <c r="A31" s="108" t="s">
        <v>18</v>
      </c>
      <c r="B31" s="125">
        <v>2020</v>
      </c>
      <c r="C31" s="135" t="s">
        <v>33</v>
      </c>
      <c r="D31" s="105" t="s">
        <v>24</v>
      </c>
      <c r="E31" s="104" t="s">
        <v>95</v>
      </c>
      <c r="F31" s="103" t="s">
        <v>96</v>
      </c>
      <c r="G31" s="102" t="str">
        <f>HYPERLINK("https://drive.google.com/open?id=1_1EmI5o6J8xhbsn9DuERsT6t52BSJmCi","Enlace a infografía")</f>
        <v>Enlace a infografía</v>
      </c>
    </row>
    <row r="32" spans="1:7" ht="31.5">
      <c r="A32" s="108" t="s">
        <v>29</v>
      </c>
      <c r="B32" s="107">
        <v>2019</v>
      </c>
      <c r="C32" s="135" t="s">
        <v>33</v>
      </c>
      <c r="D32" s="105" t="s">
        <v>24</v>
      </c>
      <c r="E32" s="140" t="s">
        <v>97</v>
      </c>
      <c r="F32" s="103" t="s">
        <v>98</v>
      </c>
      <c r="G32" s="102" t="str">
        <f>HYPERLINK("https://drive.google.com/file/d/1q0Sqavw0-GWCG6l1PX4nqwKX7cdTYiYW/view?usp=sharing","Enlace a documento (3 páginas)")</f>
        <v>Enlace a documento (3 páginas)</v>
      </c>
    </row>
    <row r="33" spans="1:7" ht="31.5">
      <c r="A33" s="108" t="s">
        <v>18</v>
      </c>
      <c r="B33" s="107">
        <v>2020</v>
      </c>
      <c r="C33" s="135" t="s">
        <v>33</v>
      </c>
      <c r="D33" s="105"/>
      <c r="E33" s="104" t="s">
        <v>99</v>
      </c>
      <c r="F33" s="103" t="s">
        <v>100</v>
      </c>
      <c r="G33" s="102" t="str">
        <f>HYPERLINK("https://drive.google.com/open?id=1T5oNtfi_E5fevCD2mcWwXlqqbQk9_sMl","Enlace artículo prensa")</f>
        <v>Enlace artículo prensa</v>
      </c>
    </row>
    <row r="34" spans="1:7" ht="31.5">
      <c r="A34" s="108" t="s">
        <v>18</v>
      </c>
      <c r="B34" s="139">
        <v>2020</v>
      </c>
      <c r="C34" s="138" t="s">
        <v>33</v>
      </c>
      <c r="D34" s="105"/>
      <c r="E34" s="104" t="s">
        <v>101</v>
      </c>
      <c r="F34" s="127" t="s">
        <v>102</v>
      </c>
      <c r="G34" s="137" t="str">
        <f>HYPERLINK("http://www.ics.ac.uk","Enlace a web información COVID-19")</f>
        <v>Enlace a web información COVID-19</v>
      </c>
    </row>
    <row r="35" spans="1:7" ht="31.5">
      <c r="A35" s="108" t="s">
        <v>29</v>
      </c>
      <c r="B35" s="107">
        <v>2020</v>
      </c>
      <c r="C35" s="136" t="s">
        <v>33</v>
      </c>
      <c r="D35" s="121"/>
      <c r="E35" s="104" t="s">
        <v>103</v>
      </c>
      <c r="F35" s="119" t="s">
        <v>104</v>
      </c>
      <c r="G35" s="102" t="str">
        <f>HYPERLINK("https://covid19.sccm.org/nonicu.htm","Enlace a web de recursos clínicos")</f>
        <v>Enlace a web de recursos clínicos</v>
      </c>
    </row>
    <row r="36" spans="1:7" ht="31.5">
      <c r="A36" s="108" t="s">
        <v>18</v>
      </c>
      <c r="B36" s="125">
        <v>2020</v>
      </c>
      <c r="C36" s="135" t="s">
        <v>115</v>
      </c>
      <c r="D36" s="122" t="s">
        <v>90</v>
      </c>
      <c r="E36" s="104" t="s">
        <v>105</v>
      </c>
      <c r="F36" s="103" t="s">
        <v>106</v>
      </c>
      <c r="G36" s="102" t="str">
        <f>HYPERLINK("https://drive.google.com/open?id=1hxxrm8Veu8LW19Mc26HZM6d6OrIxKjmb","Enlace a infografía")</f>
        <v>Enlace a infografía</v>
      </c>
    </row>
    <row r="37" spans="1:7" ht="45">
      <c r="A37" s="108" t="s">
        <v>18</v>
      </c>
      <c r="B37" s="107">
        <v>2020</v>
      </c>
      <c r="C37" s="135" t="s">
        <v>17</v>
      </c>
      <c r="D37" s="122" t="s">
        <v>90</v>
      </c>
      <c r="E37" s="120" t="s">
        <v>107</v>
      </c>
      <c r="F37" s="119" t="s">
        <v>108</v>
      </c>
      <c r="G37" s="102" t="str">
        <f>HYPERLINK("https://www.usal.es/consejos-psicologicos","Enlace a página web Decálogo y soporte psicológico")</f>
        <v>Enlace a página web Decálogo y soporte psicológico</v>
      </c>
    </row>
    <row r="38" spans="1:7" ht="31.5">
      <c r="A38" s="108" t="s">
        <v>18</v>
      </c>
      <c r="B38" s="125">
        <v>2020</v>
      </c>
      <c r="C38" s="135" t="s">
        <v>17</v>
      </c>
      <c r="D38" s="105" t="s">
        <v>33</v>
      </c>
      <c r="E38" s="104" t="s">
        <v>109</v>
      </c>
      <c r="F38" s="103" t="s">
        <v>110</v>
      </c>
      <c r="G38" s="102" t="str">
        <f>HYPERLINK("https://drive.google.com/open?id=1MvmsARkl_5MUP5mRLQ2mK6SB06yUR9uf","Enlace a infografía")</f>
        <v>Enlace a infografía</v>
      </c>
    </row>
    <row r="39" spans="1:7" ht="31.5">
      <c r="A39" s="108" t="s">
        <v>18</v>
      </c>
      <c r="B39" s="125">
        <v>2020</v>
      </c>
      <c r="C39" s="135" t="s">
        <v>17</v>
      </c>
      <c r="D39" s="105" t="s">
        <v>33</v>
      </c>
      <c r="E39" s="104" t="s">
        <v>111</v>
      </c>
      <c r="F39" s="103" t="s">
        <v>112</v>
      </c>
      <c r="G39" s="102" t="str">
        <f>HYPERLINK("https://drive.google.com/open?id=1FWnlQ5SeI9drH-TYbGpyyXNhkzJR_ayV","Enlace a infografía")</f>
        <v>Enlace a infografía</v>
      </c>
    </row>
    <row r="40" spans="1:7" ht="31.5">
      <c r="A40" s="108" t="s">
        <v>18</v>
      </c>
      <c r="B40" s="125">
        <v>2020</v>
      </c>
      <c r="C40" s="135" t="s">
        <v>17</v>
      </c>
      <c r="D40" s="105" t="s">
        <v>33</v>
      </c>
      <c r="E40" s="104" t="s">
        <v>111</v>
      </c>
      <c r="F40" s="103" t="s">
        <v>113</v>
      </c>
      <c r="G40" s="102" t="str">
        <f>HYPERLINK("https://drive.google.com/open?id=1azYFYumXIGui281BytXiUwEEw-f3yfEw","Enlace a infografía")</f>
        <v>Enlace a infografía</v>
      </c>
    </row>
    <row r="41" spans="1:7" ht="31.5">
      <c r="A41" s="108"/>
      <c r="B41" s="125">
        <v>2020</v>
      </c>
      <c r="C41" s="135" t="s">
        <v>17</v>
      </c>
      <c r="D41" s="105" t="s">
        <v>33</v>
      </c>
      <c r="E41" s="104" t="s">
        <v>109</v>
      </c>
      <c r="F41" s="103" t="s">
        <v>114</v>
      </c>
      <c r="G41" s="102" t="str">
        <f>HYPERLINK("https://drive.google.com/open?id=1bznY3YwRfGTqeE9xSie_TMuGs66HeJtk","Enlace a infografía")</f>
        <v>Enlace a infografía</v>
      </c>
    </row>
    <row r="42" spans="1:7" ht="31.5">
      <c r="A42" s="108" t="s">
        <v>18</v>
      </c>
      <c r="B42" s="125">
        <v>2020</v>
      </c>
      <c r="C42" s="135" t="s">
        <v>17</v>
      </c>
      <c r="D42" s="105" t="s">
        <v>33</v>
      </c>
      <c r="E42" s="104" t="s">
        <v>109</v>
      </c>
      <c r="F42" s="103" t="s">
        <v>116</v>
      </c>
      <c r="G42" s="102" t="str">
        <f>HYPERLINK("https://drive.google.com/open?id=1nm0XFV0iSprbRm-widDJT0L1mOAS86wx","Enlace a infografía")</f>
        <v>Enlace a infografía</v>
      </c>
    </row>
    <row r="43" spans="1:7" ht="31.5">
      <c r="A43" s="108" t="s">
        <v>18</v>
      </c>
      <c r="B43" s="125">
        <v>2020</v>
      </c>
      <c r="C43" s="135" t="s">
        <v>17</v>
      </c>
      <c r="D43" s="105" t="s">
        <v>33</v>
      </c>
      <c r="E43" s="104" t="s">
        <v>111</v>
      </c>
      <c r="F43" s="103" t="s">
        <v>117</v>
      </c>
      <c r="G43" s="110" t="str">
        <f>HYPERLINK("https://drive.google.com/open?id=17zS5rtD1Sbeawy9pSxYnODAxTEs5ICiO","Enlace a infografía")</f>
        <v>Enlace a infografía</v>
      </c>
    </row>
    <row r="44" spans="1:7" ht="31.5">
      <c r="A44" s="108" t="s">
        <v>18</v>
      </c>
      <c r="B44" s="125">
        <v>2020</v>
      </c>
      <c r="C44" s="135" t="s">
        <v>17</v>
      </c>
      <c r="D44" s="105" t="s">
        <v>33</v>
      </c>
      <c r="E44" s="104" t="s">
        <v>118</v>
      </c>
      <c r="F44" s="103" t="s">
        <v>119</v>
      </c>
      <c r="G44" s="110" t="str">
        <f>HYPERLINK("https://drive.google.com/open?id=1ZgU92qsYdmG-pmr9w7wl2XrgD9QkEkK5","Enlace a infografía")</f>
        <v>Enlace a infografía</v>
      </c>
    </row>
    <row r="45" spans="1:7" ht="31.5">
      <c r="A45" s="108" t="s">
        <v>18</v>
      </c>
      <c r="B45" s="125">
        <v>2020</v>
      </c>
      <c r="C45" s="135" t="s">
        <v>17</v>
      </c>
      <c r="D45" s="105" t="s">
        <v>33</v>
      </c>
      <c r="E45" s="104" t="s">
        <v>118</v>
      </c>
      <c r="F45" s="103" t="s">
        <v>120</v>
      </c>
      <c r="G45" s="102" t="str">
        <f>HYPERLINK("https://drive.google.com/open?id=1lXqd0dEVDgQUIU8MwUuGxJD7ABSbeKek","Enlace a infografía")</f>
        <v>Enlace a infografía</v>
      </c>
    </row>
    <row r="46" spans="1:7" ht="47.25">
      <c r="A46" s="134" t="s">
        <v>18</v>
      </c>
      <c r="B46" s="133">
        <v>2020</v>
      </c>
      <c r="C46" s="132" t="s">
        <v>24</v>
      </c>
      <c r="D46" s="131" t="s">
        <v>90</v>
      </c>
      <c r="E46" s="130" t="s">
        <v>133</v>
      </c>
      <c r="F46" s="129" t="s">
        <v>134</v>
      </c>
      <c r="G46" s="128" t="str">
        <f>HYPERLINK("https://drive.google.com/open?id=1Zvfs2AtrR6gWgPx8uy8GW3aalp12z8qI","Enlace a documento (4 páginas)")</f>
        <v>Enlace a documento (4 páginas)</v>
      </c>
    </row>
    <row r="47" spans="1:7" ht="94.5">
      <c r="A47" s="108" t="s">
        <v>18</v>
      </c>
      <c r="B47" s="107">
        <v>2020</v>
      </c>
      <c r="C47" s="117" t="s">
        <v>24</v>
      </c>
      <c r="D47" s="122" t="s">
        <v>90</v>
      </c>
      <c r="E47" s="104" t="s">
        <v>121</v>
      </c>
      <c r="F47" s="103" t="s">
        <v>122</v>
      </c>
      <c r="G47" s="110" t="str">
        <f>HYPERLINK("https://drive.google.com/open?id=1jmtrDhC1wiVBBZVl3sElNKKsNYN7zUuI","Enlace a documento (2 páginas)")</f>
        <v>Enlace a documento (2 páginas)</v>
      </c>
    </row>
    <row r="48" spans="1:7" ht="30">
      <c r="A48" s="108" t="s">
        <v>18</v>
      </c>
      <c r="B48" s="107">
        <v>2008</v>
      </c>
      <c r="C48" s="117" t="s">
        <v>24</v>
      </c>
      <c r="D48" s="122" t="s">
        <v>90</v>
      </c>
      <c r="E48" s="104" t="s">
        <v>123</v>
      </c>
      <c r="F48" s="103" t="s">
        <v>124</v>
      </c>
      <c r="G48" s="110" t="str">
        <f>HYPERLINK("https://drive.google.com/open?id=1cT6YhaQIsbxelRkoJ0yrHXJ0IsRIDfs1","Enace a documento (74 páginas)")</f>
        <v>Enace a documento (74 páginas)</v>
      </c>
    </row>
    <row r="49" spans="1:7" ht="31.5">
      <c r="A49" s="108" t="s">
        <v>18</v>
      </c>
      <c r="B49" s="125">
        <v>2020</v>
      </c>
      <c r="C49" s="117" t="s">
        <v>24</v>
      </c>
      <c r="D49" s="122" t="s">
        <v>48</v>
      </c>
      <c r="E49" s="104" t="s">
        <v>125</v>
      </c>
      <c r="F49" s="103" t="s">
        <v>126</v>
      </c>
      <c r="G49" s="110" t="str">
        <f>HYPERLINK("https://drive.google.com/open?id=1S1WXNeL1NhJckCuS0YJifidiDxHqjOyb","Enlace a documentos (4 páginas)")</f>
        <v>Enlace a documentos (4 páginas)</v>
      </c>
    </row>
    <row r="50" spans="1:7" ht="78.75">
      <c r="A50" s="108" t="s">
        <v>18</v>
      </c>
      <c r="B50" s="107">
        <v>2020</v>
      </c>
      <c r="C50" s="117" t="s">
        <v>24</v>
      </c>
      <c r="D50" s="122" t="s">
        <v>48</v>
      </c>
      <c r="E50" s="104" t="s">
        <v>127</v>
      </c>
      <c r="F50" s="103" t="s">
        <v>128</v>
      </c>
      <c r="G50" s="102" t="str">
        <f>HYPERLINK("https://drive.google.com/open?id=1TIzD8HBhxDq-WrQpBDL2FCcTnuZAkRx8","Enlace a decálogo recomendaciones (3 páginas)")</f>
        <v>Enlace a decálogo recomendaciones (3 páginas)</v>
      </c>
    </row>
    <row r="51" spans="1:7" ht="30">
      <c r="A51" s="108" t="s">
        <v>18</v>
      </c>
      <c r="B51" s="125">
        <v>2020</v>
      </c>
      <c r="C51" s="117" t="s">
        <v>24</v>
      </c>
      <c r="D51" s="122" t="s">
        <v>48</v>
      </c>
      <c r="E51" s="104" t="s">
        <v>129</v>
      </c>
      <c r="F51" s="127" t="s">
        <v>130</v>
      </c>
      <c r="G51" s="102" t="str">
        <f>HYPERLINK("https://drive.google.com/file/d/1H8TpCLTqzfR0Cj2ECLElgj33MyJqfNvt/view?usp=sharing","Enlace a documento (6 páginas)")</f>
        <v>Enlace a documento (6 páginas)</v>
      </c>
    </row>
    <row r="52" spans="1:7" ht="31.5">
      <c r="A52" s="108" t="s">
        <v>18</v>
      </c>
      <c r="B52" s="107">
        <v>2020</v>
      </c>
      <c r="C52" s="117" t="s">
        <v>24</v>
      </c>
      <c r="D52" s="124" t="s">
        <v>48</v>
      </c>
      <c r="E52" s="104" t="s">
        <v>131</v>
      </c>
      <c r="F52" s="123" t="s">
        <v>132</v>
      </c>
      <c r="G52" s="126" t="str">
        <f>HYPERLINK("https://www.fgalatea.org/es/recomanacions.php","Enlace a recomendaciones para profesionales de Salud")</f>
        <v>Enlace a recomendaciones para profesionales de Salud</v>
      </c>
    </row>
    <row r="53" spans="1:7" ht="47.25">
      <c r="A53" s="108" t="s">
        <v>18</v>
      </c>
      <c r="B53" s="125">
        <v>2020</v>
      </c>
      <c r="C53" s="117" t="s">
        <v>24</v>
      </c>
      <c r="D53" s="122" t="s">
        <v>48</v>
      </c>
      <c r="E53" s="104" t="s">
        <v>135</v>
      </c>
      <c r="F53" s="103" t="s">
        <v>136</v>
      </c>
      <c r="G53" s="102" t="str">
        <f>HYPERLINK("https://drive.google.com/open?id=1Swtp43YjpDy5O_G1hrUFjBPAMjZJw-PE","Enlace a documeno gráfico/infografía")</f>
        <v>Enlace a documeno gráfico/infografía</v>
      </c>
    </row>
    <row r="54" spans="1:7" ht="63">
      <c r="A54" s="108" t="s">
        <v>18</v>
      </c>
      <c r="B54" s="107">
        <v>2020</v>
      </c>
      <c r="C54" s="117" t="s">
        <v>24</v>
      </c>
      <c r="D54" s="122" t="s">
        <v>48</v>
      </c>
      <c r="E54" s="120" t="s">
        <v>137</v>
      </c>
      <c r="F54" s="103" t="s">
        <v>138</v>
      </c>
      <c r="G54" s="102" t="str">
        <f>HYPERLINK("https://drive.google.com/open?id=1z8jPBd316XMd56nlBpOJYvf97u-zhFj1","Enlace a infografía")</f>
        <v>Enlace a infografía</v>
      </c>
    </row>
    <row r="55" spans="1:7" ht="47.25">
      <c r="A55" s="108" t="s">
        <v>18</v>
      </c>
      <c r="B55" s="125">
        <v>2020</v>
      </c>
      <c r="C55" s="117" t="s">
        <v>24</v>
      </c>
      <c r="D55" s="122" t="s">
        <v>48</v>
      </c>
      <c r="E55" s="120" t="s">
        <v>139</v>
      </c>
      <c r="F55" s="103" t="s">
        <v>140</v>
      </c>
      <c r="G55" s="102" t="str">
        <f>HYPERLINK("https://drive.google.com/open?id=1zd9vtZrq0gSw9PZMsD3B0RW0MzFxVNa8","Enlace a infografía")</f>
        <v>Enlace a infografía</v>
      </c>
    </row>
    <row r="56" spans="1:7" ht="78.75">
      <c r="A56" s="108" t="s">
        <v>18</v>
      </c>
      <c r="B56" s="107">
        <v>2020</v>
      </c>
      <c r="C56" s="117" t="s">
        <v>24</v>
      </c>
      <c r="D56" s="124" t="s">
        <v>48</v>
      </c>
      <c r="E56" s="104" t="s">
        <v>141</v>
      </c>
      <c r="F56" s="123" t="s">
        <v>142</v>
      </c>
      <c r="G56" s="102" t="str">
        <f>HYPERLINK("https://drive.google.com/file/d/1oTDkGO4JIWaVQrZ-Ks-JGg52R5tMQoHm/view?usp=sharing","Enlace a documento informativo (1 página)")</f>
        <v>Enlace a documento informativo (1 página)</v>
      </c>
    </row>
    <row r="57" spans="1:7" ht="47.25">
      <c r="A57" s="108" t="s">
        <v>18</v>
      </c>
      <c r="B57" s="107">
        <v>2020</v>
      </c>
      <c r="C57" s="117" t="s">
        <v>24</v>
      </c>
      <c r="D57" s="122" t="s">
        <v>48</v>
      </c>
      <c r="E57" s="120" t="s">
        <v>143</v>
      </c>
      <c r="F57" s="103" t="s">
        <v>144</v>
      </c>
      <c r="G57" s="102" t="str">
        <f>HYPERLINK("https://drive.google.com/file/d/1BLqC5iar1MayQEFXrLq9Q8dz0tOOsmfG/view?usp=sharing","Enlace a infografía")</f>
        <v>Enlace a infografía</v>
      </c>
    </row>
    <row r="58" spans="1:7" ht="47.25">
      <c r="A58" s="108" t="s">
        <v>18</v>
      </c>
      <c r="B58" s="107">
        <v>2020</v>
      </c>
      <c r="C58" s="117" t="s">
        <v>24</v>
      </c>
      <c r="D58" s="122" t="s">
        <v>48</v>
      </c>
      <c r="E58" s="120" t="s">
        <v>145</v>
      </c>
      <c r="F58" s="103" t="s">
        <v>146</v>
      </c>
      <c r="G58" s="102" t="str">
        <f>HYPERLINK("https://drive.google.com/open?id=19LDrUrhKEKX8XKEc7qpisY2aVoBi28WF","Enlace a documento informativo (2 páginas)")</f>
        <v>Enlace a documento informativo (2 páginas)</v>
      </c>
    </row>
    <row r="59" spans="1:7" ht="30.75">
      <c r="A59" s="108" t="s">
        <v>29</v>
      </c>
      <c r="B59" s="107">
        <v>2020</v>
      </c>
      <c r="C59" s="117" t="s">
        <v>24</v>
      </c>
      <c r="D59" s="105" t="s">
        <v>149</v>
      </c>
      <c r="E59" s="104" t="s">
        <v>147</v>
      </c>
      <c r="F59" s="103" t="s">
        <v>148</v>
      </c>
      <c r="G59" s="102" t="str">
        <f>HYPERLINK("https://drive.google.com/file/d/1l1oQl2FGBfqe57fLRqREsnow6OxQ--aU/view?usp=sharing","Enlace a infografía")</f>
        <v>Enlace a infografía</v>
      </c>
    </row>
    <row r="60" spans="1:7" ht="31.5">
      <c r="A60" s="108" t="s">
        <v>18</v>
      </c>
      <c r="B60" s="107">
        <v>2020</v>
      </c>
      <c r="C60" s="117" t="s">
        <v>24</v>
      </c>
      <c r="D60" s="121" t="s">
        <v>152</v>
      </c>
      <c r="E60" s="120" t="s">
        <v>150</v>
      </c>
      <c r="F60" s="119" t="s">
        <v>151</v>
      </c>
      <c r="G60" s="102" t="str">
        <f>HYPERLINK("https://drive.google.com/file/d/1A8DIaY9lOeiAUVSHlNCdAMhfQdCTHB-x/view","Enlace a guía de apoyo sintomático (27 páginas)")</f>
        <v>Enlace a guía de apoyo sintomático (27 páginas)</v>
      </c>
    </row>
    <row r="61" spans="1:7" ht="15.75">
      <c r="A61" s="114" t="s">
        <v>29</v>
      </c>
      <c r="B61" s="113">
        <v>2020</v>
      </c>
      <c r="C61" s="117" t="s">
        <v>24</v>
      </c>
      <c r="D61" s="105" t="s">
        <v>23</v>
      </c>
      <c r="E61" s="112" t="s">
        <v>153</v>
      </c>
      <c r="F61" s="111" t="s">
        <v>154</v>
      </c>
      <c r="G61" s="110" t="str">
        <f>HYPERLINK("https://drive.google.com/open?id=1hr42am5fXVMxbcPIozYpECs6TYTo4cCj","Enlace a guía (28 páginas)")</f>
        <v>Enlace a guía (28 páginas)</v>
      </c>
    </row>
    <row r="62" spans="1:7" ht="31.5">
      <c r="A62" s="108" t="s">
        <v>29</v>
      </c>
      <c r="B62" s="118">
        <v>2020</v>
      </c>
      <c r="C62" s="117" t="s">
        <v>24</v>
      </c>
      <c r="D62" s="105" t="s">
        <v>73</v>
      </c>
      <c r="E62" s="112" t="s">
        <v>155</v>
      </c>
      <c r="F62" s="111" t="s">
        <v>156</v>
      </c>
      <c r="G62" s="110" t="str">
        <f>HYPERLINK("https://drive.google.com/open?id=1lFeFY3EFSG9sQv2ptZSwBvwWwmycp1Uy","Enlace a vídeo")</f>
        <v>Enlace a vídeo</v>
      </c>
    </row>
    <row r="63" spans="1:7" ht="47.25">
      <c r="A63" s="108" t="s">
        <v>18</v>
      </c>
      <c r="B63" s="113">
        <v>2020</v>
      </c>
      <c r="C63" s="117" t="s">
        <v>24</v>
      </c>
      <c r="D63" s="105" t="s">
        <v>73</v>
      </c>
      <c r="E63" s="112" t="s">
        <v>157</v>
      </c>
      <c r="F63" s="111" t="s">
        <v>158</v>
      </c>
      <c r="G63" s="110" t="str">
        <f>HYPERLINK("https://drive.google.com/open?id=1RAXazNSkeGfwJrMHLiUJsISyQboC_nUb","Enlace a documento (8 páginas)")</f>
        <v>Enlace a documento (8 páginas)</v>
      </c>
    </row>
    <row r="64" spans="1:7" ht="77.25">
      <c r="A64" s="114" t="s">
        <v>18</v>
      </c>
      <c r="B64" s="118">
        <v>2020</v>
      </c>
      <c r="C64" s="117" t="s">
        <v>24</v>
      </c>
      <c r="D64" s="116"/>
      <c r="E64" s="115" t="s">
        <v>159</v>
      </c>
      <c r="F64" s="111" t="s">
        <v>160</v>
      </c>
      <c r="G64" s="110" t="str">
        <f>HYPERLINK("https://drive.google.com/open?id=1jmtrDhC1wiVBBZVl3sElNKKsNYN7zUuI","Enlace a documento informativo (2 páginas)")</f>
        <v>Enlace a documento informativo (2 páginas)</v>
      </c>
    </row>
    <row r="65" spans="1:9" ht="31.5">
      <c r="A65" s="114" t="s">
        <v>29</v>
      </c>
      <c r="B65" s="113">
        <v>2020</v>
      </c>
      <c r="C65" s="106" t="s">
        <v>163</v>
      </c>
      <c r="D65" s="105" t="s">
        <v>33</v>
      </c>
      <c r="E65" s="112" t="s">
        <v>161</v>
      </c>
      <c r="F65" s="111" t="s">
        <v>162</v>
      </c>
      <c r="G65" s="110" t="str">
        <f>HYPERLINK("https://drive.google.com/open?id=1v3y1RVEUZeiQIy9wnv5gB6oXPwKeWnYW","Enlace a artículo (7 páginas)")</f>
        <v>Enlace a artículo (7 páginas)</v>
      </c>
    </row>
    <row r="66" spans="1:9" ht="63">
      <c r="A66" s="108" t="s">
        <v>7</v>
      </c>
      <c r="B66" s="107">
        <v>2020</v>
      </c>
      <c r="C66" s="106" t="s">
        <v>163</v>
      </c>
      <c r="D66" s="105" t="s">
        <v>24</v>
      </c>
      <c r="E66" s="104" t="s">
        <v>164</v>
      </c>
      <c r="F66" s="103" t="s">
        <v>165</v>
      </c>
      <c r="G66" s="109" t="str">
        <f>HYPERLINK("https://drive.google.com/open?id=1qBIGjsxLS2mj2sZpTUTE_eS3xLkudAKV","Enlace a documento (13 páginas)")</f>
        <v>Enlace a documento (13 páginas)</v>
      </c>
    </row>
    <row r="67" spans="1:9" ht="94.5">
      <c r="A67" s="108" t="s">
        <v>7</v>
      </c>
      <c r="B67" s="107">
        <v>2020</v>
      </c>
      <c r="C67" s="106" t="s">
        <v>163</v>
      </c>
      <c r="D67" s="105" t="s">
        <v>24</v>
      </c>
      <c r="E67" s="104" t="s">
        <v>164</v>
      </c>
      <c r="F67" s="103" t="s">
        <v>166</v>
      </c>
      <c r="G67" s="102" t="str">
        <f>HYPERLINK("https://drive.google.com/open?id=1rb2bUNM-Locsqq9zxRlEJNA5y1yf_T9k","Enlace a documento (6 páginas)")</f>
        <v>Enlace a documento (6 páginas)</v>
      </c>
    </row>
    <row r="68" spans="1:9" ht="32.25" thickBot="1">
      <c r="A68" s="101" t="s">
        <v>18</v>
      </c>
      <c r="B68" s="100">
        <v>2020</v>
      </c>
      <c r="C68" s="99" t="s">
        <v>169</v>
      </c>
      <c r="D68" s="98" t="s">
        <v>48</v>
      </c>
      <c r="E68" s="97" t="s">
        <v>167</v>
      </c>
      <c r="F68" s="96" t="s">
        <v>168</v>
      </c>
      <c r="G68" s="95" t="str">
        <f>HYPERLINK("https://drive.google.com/open?id=1bJ0zVwyiCKUS_LphWLnOj8scUhATL-K4","Enlace a infografía")</f>
        <v>Enlace a infografía</v>
      </c>
    </row>
    <row r="69" spans="1:9" ht="17.25" thickTop="1" thickBot="1">
      <c r="A69" s="194" t="s">
        <v>171</v>
      </c>
      <c r="B69" s="192"/>
      <c r="C69" s="192"/>
      <c r="D69" s="192"/>
      <c r="E69" s="195" t="str">
        <f>HYPERLINK("https://drive.google.com/open?id=1BTorJBt6WMizdBay6QAH0z-V4B_HlA4X","Enlace a Directorio de documentos de Soporte COVID-19")</f>
        <v>Enlace a Directorio de documentos de Soporte COVID-19</v>
      </c>
      <c r="F69" s="192"/>
      <c r="G69" s="94"/>
    </row>
    <row r="70" spans="1:9" ht="17.25" thickTop="1" thickBot="1">
      <c r="A70" s="196" t="s">
        <v>173</v>
      </c>
      <c r="B70" s="197"/>
      <c r="C70" s="197"/>
      <c r="D70" s="197"/>
      <c r="E70" s="197"/>
      <c r="F70" s="197"/>
      <c r="G70" s="198"/>
    </row>
    <row r="73" spans="1:9" ht="15.75">
      <c r="F73" s="93"/>
      <c r="G73" s="93"/>
      <c r="H73" s="93"/>
      <c r="I73" s="92"/>
    </row>
  </sheetData>
  <autoFilter ref="A3:I70" xr:uid="{00000000-0009-0000-0000-000003000000}"/>
  <mergeCells count="5">
    <mergeCell ref="A1:G1"/>
    <mergeCell ref="A2:G2"/>
    <mergeCell ref="A69:D69"/>
    <mergeCell ref="E69:F69"/>
    <mergeCell ref="A70:G70"/>
  </mergeCells>
  <hyperlinks>
    <hyperlink ref="G4" r:id="rId1" xr:uid="{00000000-0004-0000-03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9C78-5F4C-48E3-BBE4-AD25E470CF70}">
  <dimension ref="A1:L16"/>
  <sheetViews>
    <sheetView topLeftCell="C1" workbookViewId="0">
      <selection activeCell="D4" sqref="D4"/>
    </sheetView>
  </sheetViews>
  <sheetFormatPr baseColWidth="10" defaultRowHeight="14.25"/>
  <cols>
    <col min="1" max="1" width="64.75" bestFit="1" customWidth="1"/>
    <col min="2" max="2" width="119.375" bestFit="1" customWidth="1"/>
    <col min="3" max="3" width="45.125" bestFit="1" customWidth="1"/>
    <col min="4" max="4" width="42.125" bestFit="1" customWidth="1"/>
    <col min="5" max="5" width="23.875" bestFit="1" customWidth="1"/>
    <col min="6" max="6" width="63" bestFit="1" customWidth="1"/>
    <col min="10" max="10" width="21.5" bestFit="1" customWidth="1"/>
    <col min="11" max="11" width="23.125" bestFit="1" customWidth="1"/>
  </cols>
  <sheetData>
    <row r="1" spans="1:12">
      <c r="A1" s="199" t="s">
        <v>1</v>
      </c>
      <c r="B1" t="s">
        <v>174</v>
      </c>
    </row>
    <row r="2" spans="1:12">
      <c r="A2" s="199" t="s">
        <v>0</v>
      </c>
      <c r="B2" t="s">
        <v>174</v>
      </c>
    </row>
    <row r="4" spans="1:12">
      <c r="A4" s="199" t="s">
        <v>754</v>
      </c>
      <c r="B4" s="199" t="s">
        <v>3</v>
      </c>
      <c r="C4" s="199" t="s">
        <v>757</v>
      </c>
      <c r="D4" s="199" t="s">
        <v>5</v>
      </c>
      <c r="E4" s="199" t="s">
        <v>721</v>
      </c>
      <c r="F4" s="199" t="s">
        <v>12</v>
      </c>
    </row>
    <row r="5" spans="1:12">
      <c r="A5" t="s">
        <v>254</v>
      </c>
      <c r="B5" t="s">
        <v>255</v>
      </c>
      <c r="C5" t="s">
        <v>14</v>
      </c>
      <c r="D5" t="s">
        <v>48</v>
      </c>
      <c r="E5" t="s">
        <v>736</v>
      </c>
      <c r="F5" t="s">
        <v>256</v>
      </c>
    </row>
    <row r="6" spans="1:12">
      <c r="A6" t="s">
        <v>554</v>
      </c>
      <c r="B6" t="s">
        <v>555</v>
      </c>
      <c r="C6" t="s">
        <v>249</v>
      </c>
      <c r="D6" t="s">
        <v>751</v>
      </c>
      <c r="E6" t="s">
        <v>668</v>
      </c>
      <c r="F6" t="s">
        <v>679</v>
      </c>
    </row>
    <row r="7" spans="1:12">
      <c r="A7" t="s">
        <v>251</v>
      </c>
      <c r="B7" t="s">
        <v>252</v>
      </c>
      <c r="C7" t="s">
        <v>249</v>
      </c>
      <c r="D7" t="s">
        <v>752</v>
      </c>
      <c r="E7" t="s">
        <v>668</v>
      </c>
      <c r="F7" t="s">
        <v>253</v>
      </c>
    </row>
    <row r="8" spans="1:12">
      <c r="A8" t="s">
        <v>678</v>
      </c>
      <c r="B8" t="s">
        <v>678</v>
      </c>
      <c r="C8" t="s">
        <v>678</v>
      </c>
      <c r="D8" t="s">
        <v>756</v>
      </c>
      <c r="E8" t="s">
        <v>678</v>
      </c>
      <c r="F8" t="s">
        <v>678</v>
      </c>
    </row>
    <row r="9" spans="1:12">
      <c r="D9" t="s">
        <v>753</v>
      </c>
      <c r="E9" t="s">
        <v>678</v>
      </c>
      <c r="F9" t="s">
        <v>678</v>
      </c>
    </row>
    <row r="10" spans="1:12">
      <c r="D10" t="s">
        <v>238</v>
      </c>
      <c r="E10" t="s">
        <v>678</v>
      </c>
      <c r="F10" t="s">
        <v>678</v>
      </c>
    </row>
    <row r="11" spans="1:12">
      <c r="D11" t="s">
        <v>69</v>
      </c>
      <c r="E11" t="s">
        <v>678</v>
      </c>
      <c r="F11" t="s">
        <v>678</v>
      </c>
    </row>
    <row r="12" spans="1:12">
      <c r="D12" t="s">
        <v>755</v>
      </c>
      <c r="E12" t="s">
        <v>678</v>
      </c>
      <c r="F12" t="s">
        <v>678</v>
      </c>
    </row>
    <row r="13" spans="1:12">
      <c r="J13" s="208" t="s">
        <v>747</v>
      </c>
      <c r="K13" s="208" t="s">
        <v>748</v>
      </c>
      <c r="L13" s="208" t="s">
        <v>750</v>
      </c>
    </row>
    <row r="14" spans="1:12">
      <c r="J14" s="206" t="s">
        <v>32</v>
      </c>
      <c r="K14" t="s">
        <v>746</v>
      </c>
      <c r="L14">
        <v>1</v>
      </c>
    </row>
    <row r="15" spans="1:12">
      <c r="J15" s="207"/>
      <c r="K15" t="s">
        <v>749</v>
      </c>
      <c r="L15">
        <v>5</v>
      </c>
    </row>
    <row r="16" spans="1:12">
      <c r="J16" s="207"/>
      <c r="K16" t="s">
        <v>238</v>
      </c>
      <c r="L16">
        <v>4</v>
      </c>
    </row>
  </sheetData>
  <autoFilter ref="J13:L16" xr:uid="{042C7C6E-176C-4CFE-8575-CC6C91D55434}"/>
  <mergeCells count="1">
    <mergeCell ref="J14:J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3D871-3FC6-4FDA-81BD-97B6F17E0890}">
  <dimension ref="A1:K9"/>
  <sheetViews>
    <sheetView workbookViewId="0">
      <selection activeCell="D6" sqref="D6"/>
    </sheetView>
  </sheetViews>
  <sheetFormatPr baseColWidth="10" defaultRowHeight="14.25"/>
  <cols>
    <col min="4" max="4" width="49.875" customWidth="1"/>
    <col min="8" max="8" width="37.125" customWidth="1"/>
    <col min="9" max="11" width="12" bestFit="1" customWidth="1"/>
  </cols>
  <sheetData>
    <row r="1" spans="1:11" ht="15">
      <c r="A1" s="225" t="s">
        <v>0</v>
      </c>
      <c r="B1" s="225" t="s">
        <v>1</v>
      </c>
      <c r="C1" s="225" t="s">
        <v>757</v>
      </c>
      <c r="D1" s="248" t="s">
        <v>5</v>
      </c>
      <c r="E1" s="225" t="s">
        <v>2</v>
      </c>
      <c r="F1" s="225" t="s">
        <v>3</v>
      </c>
      <c r="G1" s="225" t="s">
        <v>721</v>
      </c>
      <c r="H1" s="225" t="s">
        <v>12</v>
      </c>
      <c r="I1" s="225" t="s">
        <v>666</v>
      </c>
      <c r="J1" s="225" t="s">
        <v>665</v>
      </c>
      <c r="K1" s="225" t="s">
        <v>667</v>
      </c>
    </row>
    <row r="2" spans="1:11" ht="28.5">
      <c r="A2" s="212" t="s">
        <v>18</v>
      </c>
      <c r="B2" s="210">
        <v>2020</v>
      </c>
      <c r="C2" s="210" t="s">
        <v>249</v>
      </c>
      <c r="D2" s="209" t="s">
        <v>752</v>
      </c>
      <c r="E2" s="210" t="s">
        <v>251</v>
      </c>
      <c r="F2" s="214" t="s">
        <v>252</v>
      </c>
      <c r="G2" s="216" t="s">
        <v>668</v>
      </c>
      <c r="H2" s="218" t="s">
        <v>253</v>
      </c>
      <c r="I2" s="220" t="e">
        <f ca="1">extraer_anchor(Tabla16[[#This Row],[TIPO DE DOCUMENTO]])</f>
        <v>#NAME?</v>
      </c>
      <c r="J2" s="210" t="e">
        <f ca="1">extraer_hipervinculo(Tabla16[[#This Row],[TIPO DE DOCUMENTO]])</f>
        <v>#NAME?</v>
      </c>
      <c r="K2" s="224" t="e">
        <f ca="1">HYPERLINK(Tabla16[[#This Row],[Columna1]])</f>
        <v>#NAME?</v>
      </c>
    </row>
    <row r="3" spans="1:11">
      <c r="A3" s="213"/>
      <c r="B3" s="211"/>
      <c r="C3" s="211"/>
      <c r="D3" s="209" t="s">
        <v>753</v>
      </c>
      <c r="E3" s="211"/>
      <c r="F3" s="215"/>
      <c r="G3" s="217"/>
      <c r="H3" s="219"/>
      <c r="I3" s="221"/>
      <c r="J3" s="211"/>
      <c r="K3" s="223"/>
    </row>
    <row r="4" spans="1:11" ht="15" customHeight="1">
      <c r="A4" s="235" t="s">
        <v>18</v>
      </c>
      <c r="B4" s="205">
        <v>2020</v>
      </c>
      <c r="C4" s="205" t="s">
        <v>249</v>
      </c>
      <c r="D4" s="204" t="s">
        <v>751</v>
      </c>
      <c r="E4" s="205" t="s">
        <v>554</v>
      </c>
      <c r="F4" s="238" t="s">
        <v>555</v>
      </c>
      <c r="G4" s="240" t="s">
        <v>668</v>
      </c>
      <c r="H4" s="242" t="s">
        <v>679</v>
      </c>
      <c r="I4" s="244" t="e">
        <f ca="1">extraer_anchor(Tabla16[[#This Row],[TIPO DE DOCUMENTO]])</f>
        <v>#NAME?</v>
      </c>
      <c r="J4" s="205" t="e">
        <f ca="1">extraer_hipervinculo(Tabla16[[#This Row],[TIPO DE DOCUMENTO]])</f>
        <v>#NAME?</v>
      </c>
      <c r="K4" s="246" t="e">
        <f ca="1">HYPERLINK(Tabla16[[#This Row],[Columna1]])</f>
        <v>#NAME?</v>
      </c>
    </row>
    <row r="5" spans="1:11" ht="15" customHeight="1">
      <c r="A5" s="236"/>
      <c r="B5" s="237"/>
      <c r="C5" s="237"/>
      <c r="D5" s="204" t="s">
        <v>756</v>
      </c>
      <c r="E5" s="237"/>
      <c r="F5" s="239"/>
      <c r="G5" s="241"/>
      <c r="H5" s="243"/>
      <c r="I5" s="245"/>
      <c r="J5" s="237"/>
      <c r="K5" s="247"/>
    </row>
    <row r="6" spans="1:11" ht="28.5" customHeight="1">
      <c r="A6" s="227" t="s">
        <v>7</v>
      </c>
      <c r="B6" s="210">
        <v>2020</v>
      </c>
      <c r="C6" s="210" t="s">
        <v>14</v>
      </c>
      <c r="D6" s="203" t="s">
        <v>48</v>
      </c>
      <c r="E6" s="210" t="s">
        <v>254</v>
      </c>
      <c r="F6" s="214" t="s">
        <v>255</v>
      </c>
      <c r="G6" s="216" t="s">
        <v>736</v>
      </c>
      <c r="H6" s="218" t="s">
        <v>256</v>
      </c>
      <c r="I6" s="220" t="e">
        <f ca="1">extraer_anchor(Tabla16[[#This Row],[TIPO DE DOCUMENTO]])</f>
        <v>#NAME?</v>
      </c>
      <c r="J6" s="210" t="e">
        <f ca="1">extraer_hipervinculo(Tabla16[[#This Row],[TIPO DE DOCUMENTO]])</f>
        <v>#NAME?</v>
      </c>
      <c r="K6" s="222" t="e">
        <f ca="1">HYPERLINK(Tabla16[[#This Row],[Columna1]])</f>
        <v>#NAME?</v>
      </c>
    </row>
    <row r="7" spans="1:11" ht="15" customHeight="1">
      <c r="A7" s="228"/>
      <c r="B7" s="226"/>
      <c r="C7" s="226"/>
      <c r="D7" s="203" t="s">
        <v>238</v>
      </c>
      <c r="E7" s="226"/>
      <c r="F7" s="234"/>
      <c r="G7" s="233"/>
      <c r="H7" s="232"/>
      <c r="I7" s="230"/>
      <c r="J7" s="226"/>
      <c r="K7" s="231"/>
    </row>
    <row r="8" spans="1:11" ht="15" customHeight="1">
      <c r="A8" s="228"/>
      <c r="B8" s="226"/>
      <c r="C8" s="226"/>
      <c r="D8" s="203" t="s">
        <v>755</v>
      </c>
      <c r="E8" s="226"/>
      <c r="F8" s="234"/>
      <c r="G8" s="233"/>
      <c r="H8" s="232"/>
      <c r="I8" s="230"/>
      <c r="J8" s="226"/>
      <c r="K8" s="231"/>
    </row>
    <row r="9" spans="1:11" ht="15" customHeight="1">
      <c r="A9" s="229"/>
      <c r="B9" s="211"/>
      <c r="C9" s="211"/>
      <c r="D9" s="203" t="s">
        <v>69</v>
      </c>
      <c r="E9" s="211"/>
      <c r="F9" s="215"/>
      <c r="G9" s="217"/>
      <c r="H9" s="219"/>
      <c r="I9" s="221"/>
      <c r="J9" s="211"/>
      <c r="K9" s="223"/>
    </row>
  </sheetData>
  <autoFilter ref="A1:K9" xr:uid="{8FFFEAF6-7D0A-4E3E-BDB5-F9BBE3624F5A}"/>
  <mergeCells count="29">
    <mergeCell ref="H4:H5"/>
    <mergeCell ref="I4:I5"/>
    <mergeCell ref="J4:J5"/>
    <mergeCell ref="K4:K5"/>
    <mergeCell ref="A4:A5"/>
    <mergeCell ref="B4:B5"/>
    <mergeCell ref="C4:C5"/>
    <mergeCell ref="E4:E5"/>
    <mergeCell ref="F4:F5"/>
    <mergeCell ref="G4:G5"/>
    <mergeCell ref="C6:C9"/>
    <mergeCell ref="I6:I9"/>
    <mergeCell ref="J6:J9"/>
    <mergeCell ref="K6:K9"/>
    <mergeCell ref="H6:H9"/>
    <mergeCell ref="G6:G9"/>
    <mergeCell ref="E6:E9"/>
    <mergeCell ref="F6:F9"/>
    <mergeCell ref="G2:G3"/>
    <mergeCell ref="H2:H3"/>
    <mergeCell ref="I2:I3"/>
    <mergeCell ref="J2:J3"/>
    <mergeCell ref="K2:K3"/>
    <mergeCell ref="B6:B9"/>
    <mergeCell ref="C2:C3"/>
    <mergeCell ref="B2:B3"/>
    <mergeCell ref="A2:A3"/>
    <mergeCell ref="E2:E3"/>
    <mergeCell ref="F2:F3"/>
  </mergeCells>
  <hyperlinks>
    <hyperlink ref="H6" r:id="rId1" display="https://drive.google.com/open?id=1zd9vtZrq0gSw9PZMsD3B0RW0MzFxVNa8" xr:uid="{F05040CF-0BEA-48EC-90DE-02049A7CEF5D}"/>
    <hyperlink ref="H4" r:id="rId2" display="https://drive.google.com/open?id=1MvmsARkl_5MUP5mRLQ2mK6SB06yUR9uf" xr:uid="{9877D9CC-1627-4648-AE63-CFE5540786E9}"/>
    <hyperlink ref="H2" r:id="rId3" display="https://drive.google.com/open?id=1WgDcsAMyNc0iBtCO2cfikDg7xXOxmbcu" xr:uid="{F6F59AC0-CD20-4145-A657-FCD52C40CB0D}"/>
    <hyperlink ref="G6" r:id="rId4" display="Infografía (4 páginas)" xr:uid="{242313A6-2550-4F44-8740-853CC8F16B15}"/>
    <hyperlink ref="G4" r:id="rId5" xr:uid="{5DD5BD6F-E0BF-473F-8329-E858B606A5C6}"/>
    <hyperlink ref="G2" r:id="rId6" xr:uid="{E4E193CA-E745-4929-8437-B43193C22B7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outlinePr summaryBelow="0" summaryRight="0"/>
  </sheetPr>
  <dimension ref="A1:G4"/>
  <sheetViews>
    <sheetView workbookViewId="0">
      <selection activeCell="G2" sqref="G2"/>
    </sheetView>
  </sheetViews>
  <sheetFormatPr baseColWidth="10" defaultColWidth="12.625" defaultRowHeight="15" customHeight="1"/>
  <cols>
    <col min="3" max="4" width="18.625" customWidth="1"/>
    <col min="5" max="5" width="29.125" customWidth="1"/>
    <col min="6" max="6" width="27.625" customWidth="1"/>
    <col min="7" max="7" width="37.125" customWidth="1"/>
  </cols>
  <sheetData>
    <row r="1" spans="1:7" ht="43.5" customHeight="1">
      <c r="A1" s="2" t="s">
        <v>0</v>
      </c>
      <c r="B1" s="3" t="s">
        <v>1</v>
      </c>
      <c r="C1" s="4" t="s">
        <v>4</v>
      </c>
      <c r="D1" s="5" t="s">
        <v>11</v>
      </c>
      <c r="E1" s="3" t="s">
        <v>2</v>
      </c>
      <c r="F1" s="3" t="s">
        <v>3</v>
      </c>
      <c r="G1" s="6" t="s">
        <v>12</v>
      </c>
    </row>
    <row r="2" spans="1:7">
      <c r="A2" s="11" t="s">
        <v>13</v>
      </c>
      <c r="F2" s="11" t="s">
        <v>15</v>
      </c>
      <c r="G2" s="12" t="s">
        <v>16</v>
      </c>
    </row>
    <row r="3" spans="1:7" ht="15.75">
      <c r="A3" s="7"/>
      <c r="B3" s="15">
        <v>2020</v>
      </c>
      <c r="C3" s="13"/>
      <c r="D3" s="14"/>
      <c r="E3" s="16"/>
      <c r="F3" s="17"/>
      <c r="G3" s="18"/>
    </row>
    <row r="4" spans="1:7" ht="75">
      <c r="A4" s="22"/>
      <c r="B4" s="28"/>
      <c r="C4" s="24"/>
      <c r="D4" s="29"/>
      <c r="E4" s="16" t="s">
        <v>27</v>
      </c>
      <c r="F4" s="30" t="s">
        <v>28</v>
      </c>
      <c r="G4" s="18"/>
    </row>
  </sheetData>
  <hyperlinks>
    <hyperlink ref="G2" r:id="rId1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Hoja17</vt:lpstr>
      <vt:lpstr>Hojaok</vt:lpstr>
      <vt:lpstr>DIRECTORIO DOCUMENTOS COVID-19</vt:lpstr>
      <vt:lpstr>DIRECTORIO DOCUMENTOS COVID-19 </vt:lpstr>
      <vt:lpstr>Hoja2</vt:lpstr>
      <vt:lpstr>Hoja3</vt:lpstr>
      <vt:lpstr>construccion</vt:lpstr>
      <vt:lpstr>contenido</vt:lpstr>
      <vt:lpstr>FILTRO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beas</dc:creator>
  <cp:lastModifiedBy>Lorena L. Checa</cp:lastModifiedBy>
  <dcterms:created xsi:type="dcterms:W3CDTF">2015-06-05T18:17:20Z</dcterms:created>
  <dcterms:modified xsi:type="dcterms:W3CDTF">2020-07-01T16:30:13Z</dcterms:modified>
</cp:coreProperties>
</file>